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ublic\Documents\отчет по программам\отчет по программам жарикова\Новая папка\"/>
    </mc:Choice>
  </mc:AlternateContent>
  <bookViews>
    <workbookView xWindow="0" yWindow="0" windowWidth="19200" windowHeight="10695"/>
  </bookViews>
  <sheets>
    <sheet name="отчет " sheetId="1" r:id="rId1"/>
    <sheet name="Лист1" sheetId="2" r:id="rId2"/>
  </sheets>
  <definedNames>
    <definedName name="Print_Area_2" localSheetId="0">'отчет '!$A$1:$L$115</definedName>
    <definedName name="_xlnm.Print_Area" localSheetId="0">'отчет '!$A$1:$L$115</definedName>
  </definedNames>
  <calcPr calcId="152511"/>
</workbook>
</file>

<file path=xl/calcChain.xml><?xml version="1.0" encoding="utf-8"?>
<calcChain xmlns="http://schemas.openxmlformats.org/spreadsheetml/2006/main">
  <c r="N112" i="1" l="1"/>
  <c r="N98" i="1"/>
  <c r="N85" i="1"/>
  <c r="N82" i="1"/>
  <c r="N75" i="1"/>
  <c r="N69" i="1"/>
  <c r="N58" i="1"/>
  <c r="N45" i="1"/>
  <c r="N38" i="1"/>
  <c r="N22" i="1"/>
  <c r="S112" i="1"/>
  <c r="D105" i="1"/>
  <c r="I105" i="1"/>
  <c r="D114" i="1"/>
  <c r="L112" i="1"/>
  <c r="D108" i="1"/>
  <c r="D109" i="1"/>
  <c r="D110" i="1" l="1"/>
  <c r="G69" i="1" l="1"/>
  <c r="E45" i="1"/>
  <c r="F45" i="1"/>
  <c r="G45" i="1"/>
  <c r="H45" i="1"/>
  <c r="J45" i="1"/>
  <c r="K45" i="1"/>
  <c r="L45" i="1"/>
  <c r="M45" i="1"/>
  <c r="O45" i="1"/>
  <c r="P45" i="1"/>
  <c r="Q45" i="1"/>
  <c r="R45" i="1"/>
  <c r="T45" i="1"/>
  <c r="U45" i="1"/>
  <c r="V44" i="1"/>
  <c r="U44" i="1"/>
  <c r="N44" i="1"/>
  <c r="I44" i="1"/>
  <c r="D44" i="1"/>
  <c r="E38" i="1"/>
  <c r="F38" i="1"/>
  <c r="G38" i="1"/>
  <c r="H38" i="1"/>
  <c r="J38" i="1"/>
  <c r="K38" i="1"/>
  <c r="L38" i="1"/>
  <c r="M38" i="1"/>
  <c r="O38" i="1"/>
  <c r="P38" i="1"/>
  <c r="R38" i="1"/>
  <c r="T37" i="1"/>
  <c r="N37" i="1"/>
  <c r="I37" i="1"/>
  <c r="D37" i="1"/>
  <c r="H22" i="1"/>
  <c r="E22" i="1"/>
  <c r="W22" i="1"/>
  <c r="Q22" i="1"/>
  <c r="P22" i="1"/>
  <c r="O22" i="1"/>
  <c r="M22" i="1"/>
  <c r="L22" i="1"/>
  <c r="F22" i="1"/>
  <c r="K22" i="1"/>
  <c r="G22" i="1"/>
  <c r="V21" i="1"/>
  <c r="N21" i="1"/>
  <c r="I21" i="1"/>
  <c r="D21" i="1"/>
  <c r="S21" i="1" l="1"/>
  <c r="S44" i="1"/>
  <c r="S37" i="1"/>
  <c r="O69" i="1" l="1"/>
  <c r="P69" i="1"/>
  <c r="Q69" i="1"/>
  <c r="Q38" i="1"/>
  <c r="F112" i="1" l="1"/>
  <c r="K112" i="1"/>
  <c r="N104" i="1" l="1"/>
  <c r="V43" i="1" l="1"/>
  <c r="U43" i="1"/>
  <c r="T43" i="1"/>
  <c r="U30" i="1"/>
  <c r="V42" i="1" l="1"/>
  <c r="V45" i="1" s="1"/>
  <c r="N42" i="1"/>
  <c r="I42" i="1"/>
  <c r="D42" i="1"/>
  <c r="D45" i="1" s="1"/>
  <c r="N43" i="1"/>
  <c r="I43" i="1"/>
  <c r="D43" i="1"/>
  <c r="W45" i="1"/>
  <c r="S42" i="1" l="1"/>
  <c r="S43" i="1"/>
  <c r="I45" i="1"/>
  <c r="I81" i="1"/>
  <c r="S45" i="1" l="1"/>
  <c r="V13" i="1"/>
  <c r="V20" i="1"/>
  <c r="E75" i="1" l="1"/>
  <c r="F75" i="1"/>
  <c r="G75" i="1"/>
  <c r="H75" i="1"/>
  <c r="J75" i="1"/>
  <c r="K75" i="1"/>
  <c r="L75" i="1"/>
  <c r="M75" i="1"/>
  <c r="O75" i="1"/>
  <c r="P75" i="1"/>
  <c r="Q75" i="1"/>
  <c r="R75" i="1"/>
  <c r="V74" i="1"/>
  <c r="U74" i="1"/>
  <c r="T74" i="1"/>
  <c r="N74" i="1"/>
  <c r="I74" i="1"/>
  <c r="D74" i="1"/>
  <c r="S74" i="1" l="1"/>
  <c r="T36" i="1"/>
  <c r="N36" i="1"/>
  <c r="I36" i="1"/>
  <c r="D36" i="1"/>
  <c r="S36" i="1" l="1"/>
  <c r="D30" i="1"/>
  <c r="J22" i="1"/>
  <c r="R22" i="1"/>
  <c r="N20" i="1"/>
  <c r="I20" i="1"/>
  <c r="D20" i="1"/>
  <c r="I17" i="1"/>
  <c r="S20" i="1" l="1"/>
  <c r="U22" i="1"/>
  <c r="N18" i="1" l="1"/>
  <c r="W112" i="1" l="1"/>
  <c r="T112" i="1"/>
  <c r="H112" i="1"/>
  <c r="J112" i="1"/>
  <c r="M112" i="1"/>
  <c r="O112" i="1"/>
  <c r="P112" i="1"/>
  <c r="Q112" i="1"/>
  <c r="R112" i="1"/>
  <c r="G112" i="1"/>
  <c r="E112" i="1"/>
  <c r="V110" i="1"/>
  <c r="N110" i="1"/>
  <c r="I110" i="1"/>
  <c r="V111" i="1"/>
  <c r="N111" i="1"/>
  <c r="I111" i="1"/>
  <c r="D111" i="1"/>
  <c r="V109" i="1"/>
  <c r="N109" i="1"/>
  <c r="I109" i="1"/>
  <c r="N89" i="1"/>
  <c r="N88" i="1"/>
  <c r="N87" i="1"/>
  <c r="S110" i="1" l="1"/>
  <c r="S109" i="1"/>
  <c r="S111" i="1"/>
  <c r="U14" i="1"/>
  <c r="I14" i="1"/>
  <c r="D14" i="1"/>
  <c r="I108" i="1" l="1"/>
  <c r="I112" i="1" s="1"/>
  <c r="I114" i="1" s="1"/>
  <c r="G50" i="1"/>
  <c r="E98" i="1" l="1"/>
  <c r="F98" i="1"/>
  <c r="G98" i="1"/>
  <c r="H98" i="1"/>
  <c r="J98" i="1"/>
  <c r="K98" i="1"/>
  <c r="L98" i="1"/>
  <c r="M98" i="1"/>
  <c r="O98" i="1"/>
  <c r="P98" i="1"/>
  <c r="Q98" i="1"/>
  <c r="R98" i="1"/>
  <c r="T98" i="1"/>
  <c r="W98" i="1"/>
  <c r="U97" i="1"/>
  <c r="N97" i="1"/>
  <c r="I97" i="1"/>
  <c r="D97" i="1"/>
  <c r="S97" i="1" l="1"/>
  <c r="E58" i="1"/>
  <c r="E60" i="1" s="1"/>
  <c r="F58" i="1"/>
  <c r="F60" i="1" s="1"/>
  <c r="G58" i="1"/>
  <c r="H58" i="1"/>
  <c r="J58" i="1"/>
  <c r="K58" i="1"/>
  <c r="L58" i="1"/>
  <c r="M58" i="1"/>
  <c r="O58" i="1"/>
  <c r="P58" i="1"/>
  <c r="Q58" i="1"/>
  <c r="R58" i="1"/>
  <c r="T58" i="1"/>
  <c r="U58" i="1"/>
  <c r="W58" i="1"/>
  <c r="E50" i="1"/>
  <c r="F50" i="1"/>
  <c r="F52" i="1" s="1"/>
  <c r="H50" i="1"/>
  <c r="J50" i="1"/>
  <c r="K50" i="1"/>
  <c r="L50" i="1"/>
  <c r="M50" i="1"/>
  <c r="O50" i="1"/>
  <c r="P50" i="1"/>
  <c r="Q50" i="1"/>
  <c r="R50" i="1"/>
  <c r="T50" i="1"/>
  <c r="U50" i="1"/>
  <c r="W50" i="1"/>
  <c r="E52" i="1"/>
  <c r="V49" i="1"/>
  <c r="V50" i="1" s="1"/>
  <c r="N49" i="1"/>
  <c r="N50" i="1" s="1"/>
  <c r="I49" i="1"/>
  <c r="D49" i="1"/>
  <c r="D50" i="1" s="1"/>
  <c r="T38" i="1"/>
  <c r="W38" i="1"/>
  <c r="D13" i="1"/>
  <c r="D16" i="1"/>
  <c r="D17" i="1"/>
  <c r="D18" i="1"/>
  <c r="D19" i="1"/>
  <c r="S49" i="1" l="1"/>
  <c r="I50" i="1"/>
  <c r="S50" i="1" s="1"/>
  <c r="U107" i="1" l="1"/>
  <c r="U105" i="1"/>
  <c r="V105" i="1"/>
  <c r="I106" i="1"/>
  <c r="L69" i="1"/>
  <c r="N35" i="1"/>
  <c r="V35" i="1"/>
  <c r="U19" i="1"/>
  <c r="U34" i="1"/>
  <c r="N63" i="1" l="1"/>
  <c r="V64" i="1" l="1"/>
  <c r="N64" i="1"/>
  <c r="I64" i="1"/>
  <c r="D64" i="1"/>
  <c r="V62" i="1"/>
  <c r="N62" i="1"/>
  <c r="I62" i="1"/>
  <c r="D62" i="1"/>
  <c r="S64" i="1" l="1"/>
  <c r="S62" i="1"/>
  <c r="I35" i="1"/>
  <c r="D35" i="1"/>
  <c r="V112" i="1"/>
  <c r="U112" i="1" l="1"/>
  <c r="S35" i="1"/>
  <c r="D90" i="1"/>
  <c r="D91" i="1"/>
  <c r="N105" i="1" l="1"/>
  <c r="I107" i="1" l="1"/>
  <c r="D107" i="1"/>
  <c r="F47" i="1" l="1"/>
  <c r="N81" i="1"/>
  <c r="V55" i="1"/>
  <c r="N55" i="1"/>
  <c r="I55" i="1"/>
  <c r="D55" i="1"/>
  <c r="S55" i="1" l="1"/>
  <c r="I32" i="1" l="1"/>
  <c r="W69" i="1" l="1"/>
  <c r="T69" i="1"/>
  <c r="R69" i="1" l="1"/>
  <c r="M69" i="1"/>
  <c r="K69" i="1"/>
  <c r="J69" i="1"/>
  <c r="N34" i="1"/>
  <c r="I34" i="1"/>
  <c r="D34" i="1"/>
  <c r="I69" i="1" l="1"/>
  <c r="S34" i="1"/>
  <c r="U16" i="1" l="1"/>
  <c r="R47" i="1" l="1"/>
  <c r="R52" i="1" s="1"/>
  <c r="P47" i="1"/>
  <c r="P52" i="1" s="1"/>
  <c r="O47" i="1"/>
  <c r="O52" i="1" s="1"/>
  <c r="M47" i="1"/>
  <c r="M52" i="1" s="1"/>
  <c r="L47" i="1"/>
  <c r="L52" i="1" s="1"/>
  <c r="K47" i="1"/>
  <c r="K52" i="1" s="1"/>
  <c r="J47" i="1"/>
  <c r="J52" i="1" s="1"/>
  <c r="R40" i="1"/>
  <c r="Q40" i="1"/>
  <c r="P40" i="1"/>
  <c r="M40" i="1"/>
  <c r="L40" i="1"/>
  <c r="K40" i="1"/>
  <c r="J40" i="1"/>
  <c r="W47" i="1"/>
  <c r="W52" i="1" s="1"/>
  <c r="T47" i="1"/>
  <c r="T52" i="1" s="1"/>
  <c r="H47" i="1"/>
  <c r="H52" i="1" s="1"/>
  <c r="G47" i="1"/>
  <c r="G52" i="1" s="1"/>
  <c r="E47" i="1"/>
  <c r="D47" i="1" l="1"/>
  <c r="N47" i="1"/>
  <c r="O40" i="1"/>
  <c r="I47" i="1"/>
  <c r="I52" i="1" s="1"/>
  <c r="Q47" i="1"/>
  <c r="V93" i="1"/>
  <c r="N52" i="1" l="1"/>
  <c r="S52" i="1" s="1"/>
  <c r="V47" i="1"/>
  <c r="D52" i="1"/>
  <c r="S47" i="1"/>
  <c r="P82" i="1"/>
  <c r="P84" i="1" s="1"/>
  <c r="Q82" i="1"/>
  <c r="Q85" i="1" s="1"/>
  <c r="P85" i="1"/>
  <c r="P71" i="1"/>
  <c r="Q71" i="1"/>
  <c r="R71" i="1"/>
  <c r="P60" i="1"/>
  <c r="Q60" i="1"/>
  <c r="R60" i="1"/>
  <c r="N80" i="1"/>
  <c r="R82" i="1"/>
  <c r="O82" i="1"/>
  <c r="R85" i="1" l="1"/>
  <c r="Q52" i="1"/>
  <c r="V52" i="1" s="1"/>
  <c r="Q77" i="1"/>
  <c r="P77" i="1"/>
  <c r="P115" i="1"/>
  <c r="Q84" i="1"/>
  <c r="N93" i="1" l="1"/>
  <c r="P117" i="1" l="1"/>
  <c r="I93" i="1" l="1"/>
  <c r="S93" i="1" s="1"/>
  <c r="D93" i="1"/>
  <c r="T22" i="1"/>
  <c r="Q115" i="1"/>
  <c r="V54" i="1" l="1"/>
  <c r="V56" i="1"/>
  <c r="V57" i="1"/>
  <c r="V65" i="1"/>
  <c r="V66" i="1"/>
  <c r="V67" i="1"/>
  <c r="V68" i="1"/>
  <c r="V73" i="1"/>
  <c r="V79" i="1"/>
  <c r="V80" i="1"/>
  <c r="V81" i="1"/>
  <c r="V87" i="1"/>
  <c r="V88" i="1"/>
  <c r="V89" i="1"/>
  <c r="V90" i="1"/>
  <c r="V91" i="1"/>
  <c r="V92" i="1"/>
  <c r="V106" i="1"/>
  <c r="V108" i="1"/>
  <c r="V18" i="1"/>
  <c r="U15" i="1"/>
  <c r="U17" i="1"/>
  <c r="U26" i="1"/>
  <c r="U27" i="1"/>
  <c r="U28" i="1"/>
  <c r="U29" i="1"/>
  <c r="U33" i="1"/>
  <c r="U92" i="1"/>
  <c r="U94" i="1"/>
  <c r="U95" i="1"/>
  <c r="U96" i="1"/>
  <c r="U102" i="1"/>
  <c r="U103" i="1"/>
  <c r="U104" i="1"/>
  <c r="W114" i="1"/>
  <c r="T114" i="1"/>
  <c r="W100" i="1"/>
  <c r="T100" i="1"/>
  <c r="W82" i="1"/>
  <c r="W84" i="1" s="1"/>
  <c r="T82" i="1"/>
  <c r="T84" i="1" s="1"/>
  <c r="W75" i="1"/>
  <c r="T75" i="1"/>
  <c r="W71" i="1"/>
  <c r="T71" i="1"/>
  <c r="V31" i="1"/>
  <c r="V32" i="1"/>
  <c r="W77" i="1" l="1"/>
  <c r="W85" i="1"/>
  <c r="W115" i="1" s="1"/>
  <c r="W117" i="1" s="1"/>
  <c r="T77" i="1"/>
  <c r="T85" i="1"/>
  <c r="T115" i="1" s="1"/>
  <c r="T117" i="1" s="1"/>
  <c r="U98" i="1"/>
  <c r="V98" i="1"/>
  <c r="V58" i="1"/>
  <c r="V38" i="1"/>
  <c r="U38" i="1"/>
  <c r="U85" i="1" s="1"/>
  <c r="T60" i="1"/>
  <c r="W60" i="1"/>
  <c r="N32" i="1"/>
  <c r="N31" i="1"/>
  <c r="V63" i="1"/>
  <c r="T24" i="1"/>
  <c r="W24" i="1"/>
  <c r="T40" i="1"/>
  <c r="W40" i="1"/>
  <c r="N90" i="1" l="1"/>
  <c r="N91" i="1"/>
  <c r="N92" i="1"/>
  <c r="N94" i="1"/>
  <c r="N95" i="1"/>
  <c r="N96" i="1"/>
  <c r="N79" i="1"/>
  <c r="N73" i="1"/>
  <c r="N65" i="1"/>
  <c r="N66" i="1"/>
  <c r="N67" i="1"/>
  <c r="N68" i="1"/>
  <c r="N57" i="1"/>
  <c r="N56" i="1"/>
  <c r="N54" i="1"/>
  <c r="N33" i="1"/>
  <c r="N29" i="1"/>
  <c r="N28" i="1"/>
  <c r="N30" i="1"/>
  <c r="N27" i="1"/>
  <c r="N26" i="1"/>
  <c r="S69" i="1" l="1"/>
  <c r="N40" i="1" l="1"/>
  <c r="D106" i="1"/>
  <c r="I96" i="1"/>
  <c r="D96" i="1"/>
  <c r="D92" i="1"/>
  <c r="I91" i="1"/>
  <c r="S91" i="1" s="1"/>
  <c r="L82" i="1"/>
  <c r="G82" i="1"/>
  <c r="I80" i="1"/>
  <c r="S80" i="1" s="1"/>
  <c r="D80" i="1"/>
  <c r="I65" i="1"/>
  <c r="S65" i="1" s="1"/>
  <c r="D65" i="1"/>
  <c r="I57" i="1"/>
  <c r="S57" i="1" s="1"/>
  <c r="D57" i="1"/>
  <c r="I56" i="1"/>
  <c r="S56" i="1" s="1"/>
  <c r="D56" i="1"/>
  <c r="I30" i="1"/>
  <c r="S30" i="1" s="1"/>
  <c r="S96" i="1" l="1"/>
  <c r="V22" i="1"/>
  <c r="O114" i="1" l="1"/>
  <c r="P114" i="1"/>
  <c r="N100" i="1"/>
  <c r="P100" i="1"/>
  <c r="R100" i="1"/>
  <c r="O100" i="1"/>
  <c r="Q100" i="1"/>
  <c r="M82" i="1"/>
  <c r="V82" i="1"/>
  <c r="M84" i="1"/>
  <c r="N84" i="1"/>
  <c r="O84" i="1"/>
  <c r="R84" i="1"/>
  <c r="M85" i="1"/>
  <c r="O85" i="1"/>
  <c r="R77" i="1"/>
  <c r="E71" i="1"/>
  <c r="F71" i="1"/>
  <c r="H71" i="1"/>
  <c r="O71" i="1"/>
  <c r="M60" i="1"/>
  <c r="N60" i="1"/>
  <c r="O60" i="1"/>
  <c r="E40" i="1"/>
  <c r="P24" i="1"/>
  <c r="H24" i="1"/>
  <c r="M24" i="1"/>
  <c r="O77" i="1" l="1"/>
  <c r="M77" i="1"/>
  <c r="N77" i="1"/>
  <c r="M71" i="1"/>
  <c r="N71" i="1"/>
  <c r="J24" i="1"/>
  <c r="Q24" i="1"/>
  <c r="R24" i="1"/>
  <c r="E24" i="1"/>
  <c r="H114" i="1" l="1"/>
  <c r="G114" i="1"/>
  <c r="E114" i="1"/>
  <c r="J114" i="1"/>
  <c r="L114" i="1"/>
  <c r="M114" i="1"/>
  <c r="D104" i="1"/>
  <c r="D103" i="1"/>
  <c r="I103" i="1"/>
  <c r="I104" i="1"/>
  <c r="H100" i="1"/>
  <c r="E100" i="1"/>
  <c r="D95" i="1"/>
  <c r="D89" i="1"/>
  <c r="D87" i="1"/>
  <c r="I87" i="1"/>
  <c r="I89" i="1"/>
  <c r="S89" i="1" s="1"/>
  <c r="I90" i="1"/>
  <c r="S90" i="1" s="1"/>
  <c r="I92" i="1"/>
  <c r="S92" i="1" s="1"/>
  <c r="I95" i="1"/>
  <c r="S95" i="1" s="1"/>
  <c r="J100" i="1"/>
  <c r="M100" i="1"/>
  <c r="H82" i="1"/>
  <c r="H84" i="1" s="1"/>
  <c r="F82" i="1"/>
  <c r="F84" i="1" s="1"/>
  <c r="E82" i="1"/>
  <c r="E84" i="1" s="1"/>
  <c r="D81" i="1"/>
  <c r="G84" i="1"/>
  <c r="I79" i="1"/>
  <c r="S79" i="1" s="1"/>
  <c r="S81" i="1"/>
  <c r="J82" i="1"/>
  <c r="J84" i="1" s="1"/>
  <c r="K82" i="1"/>
  <c r="K84" i="1" s="1"/>
  <c r="L84" i="1"/>
  <c r="V84" i="1" s="1"/>
  <c r="G85" i="1"/>
  <c r="D73" i="1"/>
  <c r="I73" i="1"/>
  <c r="L85" i="1"/>
  <c r="L115" i="1" s="1"/>
  <c r="D68" i="1"/>
  <c r="D66" i="1"/>
  <c r="D63" i="1"/>
  <c r="G71" i="1"/>
  <c r="I63" i="1"/>
  <c r="S63" i="1" s="1"/>
  <c r="I66" i="1"/>
  <c r="S66" i="1" s="1"/>
  <c r="I68" i="1"/>
  <c r="S68" i="1" s="1"/>
  <c r="H60" i="1"/>
  <c r="J60" i="1"/>
  <c r="K60" i="1"/>
  <c r="L60" i="1"/>
  <c r="V60" i="1" s="1"/>
  <c r="G60" i="1"/>
  <c r="D54" i="1"/>
  <c r="I54" i="1"/>
  <c r="I58" i="1" s="1"/>
  <c r="S58" i="1" s="1"/>
  <c r="H40" i="1"/>
  <c r="I27" i="1"/>
  <c r="S27" i="1" s="1"/>
  <c r="I28" i="1"/>
  <c r="S28" i="1" s="1"/>
  <c r="I29" i="1"/>
  <c r="S29" i="1" s="1"/>
  <c r="S32" i="1"/>
  <c r="I33" i="1"/>
  <c r="S33" i="1" s="1"/>
  <c r="M115" i="1"/>
  <c r="M117" i="1" s="1"/>
  <c r="D15" i="1"/>
  <c r="D22" i="1" s="1"/>
  <c r="I15" i="1"/>
  <c r="I16" i="1"/>
  <c r="I19" i="1"/>
  <c r="B11" i="1"/>
  <c r="D75" i="1" l="1"/>
  <c r="D77" i="1" s="1"/>
  <c r="H85" i="1"/>
  <c r="S73" i="1"/>
  <c r="I75" i="1"/>
  <c r="K85" i="1"/>
  <c r="E85" i="1"/>
  <c r="E115" i="1" s="1"/>
  <c r="J85" i="1"/>
  <c r="J115" i="1" s="1"/>
  <c r="J117" i="1" s="1"/>
  <c r="F85" i="1"/>
  <c r="F115" i="1" s="1"/>
  <c r="D58" i="1"/>
  <c r="D60" i="1" s="1"/>
  <c r="K77" i="1"/>
  <c r="E77" i="1"/>
  <c r="J77" i="1"/>
  <c r="H77" i="1"/>
  <c r="S87" i="1"/>
  <c r="G77" i="1"/>
  <c r="G115" i="1"/>
  <c r="J71" i="1"/>
  <c r="F77" i="1"/>
  <c r="K71" i="1"/>
  <c r="S54" i="1"/>
  <c r="L77" i="1"/>
  <c r="V77" i="1" s="1"/>
  <c r="V75" i="1"/>
  <c r="I82" i="1"/>
  <c r="S82" i="1" s="1"/>
  <c r="I94" i="1"/>
  <c r="S94" i="1" s="1"/>
  <c r="K100" i="1"/>
  <c r="U100" i="1" s="1"/>
  <c r="I88" i="1"/>
  <c r="I98" i="1" s="1"/>
  <c r="S98" i="1" s="1"/>
  <c r="K114" i="1"/>
  <c r="U114" i="1" s="1"/>
  <c r="F100" i="1"/>
  <c r="G40" i="1"/>
  <c r="I26" i="1"/>
  <c r="I67" i="1"/>
  <c r="S67" i="1" s="1"/>
  <c r="V69" i="1"/>
  <c r="I102" i="1"/>
  <c r="F114" i="1"/>
  <c r="F24" i="1"/>
  <c r="I18" i="1"/>
  <c r="I13" i="1"/>
  <c r="K24" i="1"/>
  <c r="U24" i="1" s="1"/>
  <c r="D102" i="1"/>
  <c r="D112" i="1" s="1"/>
  <c r="I31" i="1"/>
  <c r="V40" i="1"/>
  <c r="D88" i="1"/>
  <c r="D94" i="1"/>
  <c r="H115" i="1"/>
  <c r="D79" i="1"/>
  <c r="D67" i="1"/>
  <c r="D69" i="1" s="1"/>
  <c r="I22" i="1" l="1"/>
  <c r="I38" i="1"/>
  <c r="D98" i="1"/>
  <c r="D100" i="1" s="1"/>
  <c r="V85" i="1"/>
  <c r="S31" i="1"/>
  <c r="S88" i="1"/>
  <c r="S26" i="1"/>
  <c r="D24" i="1"/>
  <c r="I84" i="1"/>
  <c r="S84" i="1" s="1"/>
  <c r="I60" i="1"/>
  <c r="S60" i="1" s="1"/>
  <c r="I77" i="1"/>
  <c r="S77" i="1" s="1"/>
  <c r="S75" i="1"/>
  <c r="L100" i="1"/>
  <c r="V100" i="1" s="1"/>
  <c r="G100" i="1"/>
  <c r="D82" i="1"/>
  <c r="D84" i="1" s="1"/>
  <c r="D71" i="1"/>
  <c r="G117" i="1"/>
  <c r="H117" i="1"/>
  <c r="L24" i="1"/>
  <c r="V24" i="1" s="1"/>
  <c r="E117" i="1"/>
  <c r="G24" i="1"/>
  <c r="F40" i="1"/>
  <c r="L71" i="1"/>
  <c r="V71" i="1" s="1"/>
  <c r="U40" i="1"/>
  <c r="I85" i="1" l="1"/>
  <c r="S38" i="1"/>
  <c r="I40" i="1"/>
  <c r="S40" i="1" s="1"/>
  <c r="I24" i="1"/>
  <c r="I71" i="1"/>
  <c r="S71" i="1" s="1"/>
  <c r="K115" i="1"/>
  <c r="F117" i="1"/>
  <c r="I100" i="1"/>
  <c r="S100" i="1" s="1"/>
  <c r="D27" i="1"/>
  <c r="D28" i="1"/>
  <c r="D32" i="1"/>
  <c r="D33" i="1"/>
  <c r="D31" i="1"/>
  <c r="D29" i="1"/>
  <c r="D26" i="1"/>
  <c r="D38" i="1" l="1"/>
  <c r="D85" i="1" s="1"/>
  <c r="S85" i="1"/>
  <c r="I115" i="1"/>
  <c r="I117" i="1" s="1"/>
  <c r="D115" i="1"/>
  <c r="L117" i="1"/>
  <c r="U115" i="1"/>
  <c r="K117" i="1"/>
  <c r="U117" i="1" s="1"/>
  <c r="D117" i="1" l="1"/>
  <c r="D40" i="1"/>
  <c r="Q114" i="1" l="1"/>
  <c r="V114" i="1" s="1"/>
  <c r="V115" i="1" l="1"/>
  <c r="Q117" i="1"/>
  <c r="V117" i="1" s="1"/>
  <c r="N106" i="1"/>
  <c r="S106" i="1" s="1"/>
  <c r="N103" i="1"/>
  <c r="S103" i="1" s="1"/>
  <c r="S104" i="1"/>
  <c r="N102" i="1"/>
  <c r="N108" i="1"/>
  <c r="S108" i="1" s="1"/>
  <c r="S105" i="1"/>
  <c r="N107" i="1"/>
  <c r="R114" i="1"/>
  <c r="S107" i="1" l="1"/>
  <c r="S102" i="1"/>
  <c r="R115" i="1"/>
  <c r="R117" i="1" s="1"/>
  <c r="N114" i="1" l="1"/>
  <c r="S114" i="1" s="1"/>
  <c r="S18" i="1" l="1"/>
  <c r="N13" i="1"/>
  <c r="N14" i="1"/>
  <c r="N15" i="1"/>
  <c r="S15" i="1" s="1"/>
  <c r="N16" i="1"/>
  <c r="S16" i="1" s="1"/>
  <c r="N17" i="1"/>
  <c r="S13" i="1" l="1"/>
  <c r="S14" i="1"/>
  <c r="S17" i="1"/>
  <c r="O115" i="1"/>
  <c r="O117" i="1" s="1"/>
  <c r="O24" i="1"/>
  <c r="N19" i="1"/>
  <c r="S19" i="1" s="1"/>
  <c r="S22" i="1" l="1"/>
  <c r="N24" i="1" l="1"/>
  <c r="S24" i="1" s="1"/>
  <c r="N115" i="1"/>
  <c r="N117" i="1" s="1"/>
  <c r="S117" i="1" s="1"/>
  <c r="S115" i="1" l="1"/>
</calcChain>
</file>

<file path=xl/sharedStrings.xml><?xml version="1.0" encoding="utf-8"?>
<sst xmlns="http://schemas.openxmlformats.org/spreadsheetml/2006/main" count="214" uniqueCount="122">
  <si>
    <t>№
п/п</t>
  </si>
  <si>
    <t>Наименование подпрограммы, основного мероприятия, мероприятия</t>
  </si>
  <si>
    <t>федеральный бюджет</t>
  </si>
  <si>
    <t>областной бюджет</t>
  </si>
  <si>
    <t>1.Подпрограмма «Развитие дошкольного образования»</t>
  </si>
  <si>
    <t>Отдел образования администрации района, муниципальное казенное учреждение «Централизованная бухгалтерия»</t>
  </si>
  <si>
    <t>1.2.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</si>
  <si>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муниципальное казенное учреждение «Централизованная бухгалтерия»</t>
  </si>
  <si>
    <t>1.3. Денежное поощрение лучшим воспитателям (включая старших) муниципальных образовательных учреждений, реализующих основную образовательную программу дошкольного образования</t>
  </si>
  <si>
    <t>Отдел образования администрации района,муниципальное казенное учреждение «Централизованная бухгалтерия»</t>
  </si>
  <si>
    <t>1.4.Ежемесячная выплата стимулирующего характера молодым специалистам из числа педагогических работников муниципальных образовательных учреждений, реализующих общеобразовательную программу из числа дошкольного образования</t>
  </si>
  <si>
    <t>1.5.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</si>
  <si>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1.6. Обеспечение деятельности учреждений дошкольного образования в рамках подпрограммы "Развитие дошкольного образования" муниципальной программы Мордовского района "Развитие образования на 2014-2020 годы"</t>
  </si>
  <si>
    <t>Итого по Подпрограмме</t>
  </si>
  <si>
    <t>2. Подпрограмма «Развитие общего и дополнительного образования»</t>
  </si>
  <si>
    <t>2.1. Расходы на оплату труда педагогических работников муниципальных общеобразовательных учреждений</t>
  </si>
  <si>
    <t>2.1.2. Прочие расходы, связанные с обеспечением учебного процесса в муниципальных общеобразовательных учреждениях</t>
  </si>
  <si>
    <t>Отдел образования администрации района, муниципальное казенное учреждение «Централизованная бухгалтерия», МБОУ "Оборонинская сош", МБОУ "Новопокровская сош"</t>
  </si>
  <si>
    <t>2.4. Совершенствование структуры и содержания общего образования</t>
  </si>
  <si>
    <t>2.4.1. Создание условий для развития системы оценки качества общего образования (организация и проведение государственной (итоговой) аттестации выпускников 9,11(12) классов  муниципальных бюджетных аккредитованных образовательных учреждений, в т.ч. В форме ЕГЭ и других формах</t>
  </si>
  <si>
    <t>2.4.3. Организация  муниципального этапа Всероссийской олимпиады школьников</t>
  </si>
  <si>
    <t>муниципальное казенное учреждение «Информационно-методический центр»</t>
  </si>
  <si>
    <t>2.5. Социальная защита работников образования</t>
  </si>
  <si>
    <t>Отдел образования администрации района, муниципальное казенное учреждение «Информационно-методический центр», муниципальные  бюджетные общеобразовательные учреждения района</t>
  </si>
  <si>
    <t>2.5.2.  Участие победителей районных конкурсов профессионального мастерства в областных конкурсах «Учитель года», «Воспитатель года», «Сердце отдаю детям», «Лидер в образовании»</t>
  </si>
  <si>
    <t>2.5.4.  Участие в проведении областных, организация и проведение районных конференций, семинаров, выставок (в 
том числе транспортные расходы)</t>
  </si>
  <si>
    <t>2.5.5. Организация и проведение августовской педагогической конференции)</t>
  </si>
  <si>
    <t>Отдел образования администрации района, муниципальное казенное учреждение «Информационно-методический центр»</t>
  </si>
  <si>
    <t>2.5.6. Организация и проведение районного конкурса «Лучший учитель Мордовского района» (единовременная стимулирующая выплата)</t>
  </si>
  <si>
    <t>2.5.8.Обеспечение ежемесячных выплат студентам, обучающимся в учреждениях профессионального образования по направлению «педагогическое образование» в рамках целевой контрактной подготовки</t>
  </si>
  <si>
    <t>администрация Мордовского района</t>
  </si>
  <si>
    <t>муниципальное казенное учреждение «Централизованная бухгалтерия», муниципальные  бюджетные общеобразовательные учреждения района</t>
  </si>
  <si>
    <t>2.6.2. Обеспечение горячим питанием обучающихся муниципальных общеобразовательных учреждений, для которых организован подвоз.</t>
  </si>
  <si>
    <t>2.7.  Одаренные дети</t>
  </si>
  <si>
    <t>2.7.1. Учреждение районных стипендий и грантов одаренным детям в различных видах деятельности.
Районный конкурс «Ученик года»</t>
  </si>
  <si>
    <t>Муниципальное казенное учреждение «Информационно-методический центр»</t>
  </si>
  <si>
    <t>2.7.3. Проведение встречи Главы  района с одаренными детьми</t>
  </si>
  <si>
    <t>Учреждения дополнительного образования детей, общеобразовательные учреждения, муниципальное казенное учреждение «ИМЦ»</t>
  </si>
  <si>
    <t>3. Подпрограмма «Защита прав детей, государственная поддержка детей-сирот и детей с особыми нуждами»</t>
  </si>
  <si>
    <t>3.1. Организация и проведение конкурсов, семинаров для семей, воспитывающих детей – сирот и детей, оставшихся без попечения родителей</t>
  </si>
  <si>
    <t>3.2. Организация и проведение выездных заседаний  областной психолого-медико-педагогической комиссии ( в том числе транспортные расходы)</t>
  </si>
  <si>
    <t>Отдел образования администрации района, муниципальные бюджетные образовательные учреждения района</t>
  </si>
  <si>
    <t>3.3. Проведение обследования детей специалистами областной психолого-медико-педагогической комиссии с целью формирования логопедических групп в дошкольных образовательных учреждениях ( в том числе транспортные расходы)</t>
  </si>
  <si>
    <t>Отдел образования администрации района, муниципальные бюджетные дошкольные  образовательные учреждения района</t>
  </si>
  <si>
    <t>3.4. Организация работы «Школы для родителей» с участием специалистов областной психолого-медико-педагогической комиссии</t>
  </si>
  <si>
    <t>Отдел образования администрации района, муниципальные бюджетные   образовательные учреждения района</t>
  </si>
  <si>
    <t>Отдел образования администрации района</t>
  </si>
  <si>
    <t>3.6. Организация оздоровления детей  детей в период летних каникул (софинансирование)</t>
  </si>
  <si>
    <t>Отдел образования администрации района, муниципальное казенное учреждение "Централизованная бухгалтерия"</t>
  </si>
  <si>
    <t>Отдел образования администрации района,
муниципальное казенное учреждение «Централизованная бухгалтерия»</t>
  </si>
  <si>
    <t>муниципальное казенное учреждение "Централизованная бухгалтерия"</t>
  </si>
  <si>
    <t>Отдел образования администрации района, муниципальное казенное учреждение «Централизованная бухгалтерия», образовательные учреждения</t>
  </si>
  <si>
    <t>Отдел образования администрации района,
муниципальное казенное учреждение «Централизованная бухгалтерия»
  общеобразовательные учреждения</t>
  </si>
  <si>
    <t>ИТОГО ПО ПРОГРАММЕ</t>
  </si>
  <si>
    <t>Направление расходов</t>
  </si>
  <si>
    <t>Кассовые расходы за отчетный период</t>
  </si>
  <si>
    <t>Всего</t>
  </si>
  <si>
    <t>в том числе по источникам:</t>
  </si>
  <si>
    <t>местные бюджеты</t>
  </si>
  <si>
    <t>внебюджетные</t>
  </si>
  <si>
    <t>об использовании финансовых средств за счет всех источников на реализацию</t>
  </si>
  <si>
    <t>(тыс рублей)</t>
  </si>
  <si>
    <t>ОТЧЕТ</t>
  </si>
  <si>
    <t>Инвестиции</t>
  </si>
  <si>
    <t>Прочие</t>
  </si>
  <si>
    <t>муниципальное казенное учреждение «Информационно-методический центр», муниципальные бюджетные общеобразовательные организации</t>
  </si>
  <si>
    <t>Отдел образования администрации района , общеобразовательные организации</t>
  </si>
  <si>
    <t>3.5. Оказание материальной помощи детям, находящимся в социальной палате районной больницы</t>
  </si>
  <si>
    <t>муниципальное казенное учреждение "Централизованная бухгалтерия", МКУ "Информационно-методический центр"</t>
  </si>
  <si>
    <t>4 .Подпрограмма "Обеспечение реализации муниципальной программы и прочие мероприятия в области образования"</t>
  </si>
  <si>
    <t>Исполнение %</t>
  </si>
  <si>
    <t>3.7. Организация отдыха и занятости детей   в период летних каникул</t>
  </si>
  <si>
    <t>4.2. Предоставление компенсации расходов на оплату жилых помещений, отопления и освещения педагогическим работникам, проживающим и работающим в сельской местности, рабочих поселках (поселках городского типа)</t>
  </si>
  <si>
    <t>4.3.Ежемесячная денежная выплата на обеспечение мер социальной поддержки отдельных категорий граждан, работающих в сельской местности и рабочих поселках (руководящих, медицинских, библиотечных работников учреждений образования)</t>
  </si>
  <si>
    <t>4.4.  Предоставление компенсации расходов на оплату жилых помещений, отопления и освещения педагогическим работникам, проживающим и работающим в сельской местности, рабочих поселках (поселках городского типа)</t>
  </si>
  <si>
    <t>4.7. Расходы на выплаты персоналу муниципальных казенных учреждений: учебно-метадические кабинеты, централизованные бухгалтерии</t>
  </si>
  <si>
    <r>
      <t>2.6. Школьное питание в Мордовском районе</t>
    </r>
    <r>
      <rPr>
        <b/>
        <i/>
        <sz val="12"/>
        <color theme="1"/>
        <rFont val="Times New Roman"/>
        <family val="1"/>
        <charset val="204"/>
      </rPr>
      <t xml:space="preserve"> </t>
    </r>
  </si>
  <si>
    <t>2.2. Строительство, реконструкция, ремонт зданий и сооружений</t>
  </si>
  <si>
    <t>1.8. Денежная выплата педагогическим работникам, заключившим трудовые договоры по основному месту работы с муниципальными образовательными организациями, осуществляющими образовательную деятельсность по образовательным программам дошкольного образования</t>
  </si>
  <si>
    <t>3.8. Ежемесячное пособие опекунам на содержание ребенка</t>
  </si>
  <si>
    <t>3.9. Исполнение государственных полномочий по организации и осуществлении деятельности по опеке и попечительству в отношении несовершеннолетних граждан</t>
  </si>
  <si>
    <t xml:space="preserve">3.11. Осуществление государственных полномочий по организации деятельности комиссий по делам несовершеннолетних и защите их прав </t>
  </si>
  <si>
    <t>4.5. Оплата труда работников муниципальных учреждений, обеспечивающих техническую эксплуатация зданий муниципальных общеобразовательных орагизаций и подвоз обучающихся в муниципальные общеобразовательные организации</t>
  </si>
  <si>
    <t>2.1.3. Ежемесячные выплаты стимулирующего характера молодым специалистам муниципальных общеобразовательных учреждений</t>
  </si>
  <si>
    <t>2.1.4. Обеспечение мер социальной поддержки многодетных семей в части предоставления бесплатного питания в муниципальных общеобразовательных учреждениях</t>
  </si>
  <si>
    <t>2.1.5. Обеспечение питанием обучающихся муниципальных общеобразовательных учреждений</t>
  </si>
  <si>
    <t>2.1.7. Субсидии бюджетным учреждениям на реализацию подпрограммы "Развитие общего и дополнительного образования"</t>
  </si>
  <si>
    <t>2.1.8. Субсидии бюджетным учреждениям на реализацию подпрограммы "Развитие общего и дополнительного образования"</t>
  </si>
  <si>
    <t>2.1.9. Единовременные выплаты лучшим учителям муниципальных образовательных учреждений</t>
  </si>
  <si>
    <t>2.1.10. Единовременная денежная выплата лучшему педагогическому работнику, заключившим трудовой договор с общеобразовательным учреждением по основному месту  работы</t>
  </si>
  <si>
    <t>2.4.2. Обеспечение условий для  участия   в региональных предметных олимпиадах, творческих конкурсах, научно-практических конференциях школьников (в том числе транспортные расходы и питание обучающихся)</t>
  </si>
  <si>
    <t>муниципальное казенное учреждение «Информационно-методический центр»,муниципальное бюджетное учреждение «Оборонинскаяя средняя муниципальное бюджетное учреждение «Новопокровская средняя общеобразовательная школа»общеобразовательная школа»,</t>
  </si>
  <si>
    <t>2.4.4. Организация и проведение мониторинга учебных достижений обучающихся. Проведение тренинга «Воспитание межкультурной компетентности», социологических исследований социальной обстановки в образовательных учреждениях, мониторинга девиантного поведения молодежи, анализа деятельности молодежных субкультур.</t>
  </si>
  <si>
    <t>2.5.1.Организация и проведение районных конкурсов «Учитель года», «Воспитатель года», «Сердце отдаю детям», «Классный руководитель»</t>
  </si>
  <si>
    <t>2.5.3. Выплата подъемных пособий молодым специалистам</t>
  </si>
  <si>
    <t>Отдел образования администрации района, муниципальные бюджетные общеобразовательные учреждения района</t>
  </si>
  <si>
    <t>4.10 Расходы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</si>
  <si>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2.1.16.Обеспечение получения услуг дополнительного образования детей на основе персонифицированного финансирования</t>
  </si>
  <si>
    <t>2.3.1. Обеспечение учреждений системы общего образования района компьютерной техникой, оборудованием, средствами коммуникации, лицензионными и сертифицированными программными продуктами:</t>
  </si>
  <si>
    <t>2.3. Информатизация образовательного процесса</t>
  </si>
  <si>
    <t>3.13. Организация горячего питания детей-инвалидов, обучающихся в общеобразовательных учреждениях</t>
  </si>
  <si>
    <t>2.7.2.  Участие в  областных мероприятиях.</t>
  </si>
  <si>
    <t>1.1.2. Оборудование игровых площадок, проведение текущих ремонтов</t>
  </si>
  <si>
    <t>4.12. Материально- техническое обеспечение пожарной безопасности муниципальных бюджетных образовательных учреждений (оснащение пожарной сигнализацией, пропитка огнезащитным составом, проведение замера сопротивления изоляции, перезарядка огнетушителей, техническое обслуживание пожарной сигнализации, проекты на пожарную сигнализацию,  прямая телефонная связь, техническое обслуживание системы вывода сигнала на пульт в пожарную часть,   проведение проверки технического состояния дымовых и вентиляционных каналов)</t>
  </si>
  <si>
    <t>4.13. Материально- техническое обеспечение антитеррористической безопасности муниципальных бюджетных образовательных учреждений (оснащение тревожными средствами оповещения, оплата услуг вневедомственной охраны)</t>
  </si>
  <si>
    <t>Отдел образования администрации района,муниципальное казенное учреждение «Централизованная бухгалтерия»  общеобразовательные учреждения</t>
  </si>
  <si>
    <t>4.16. Резерв материальных средств для ликвидации последствий террористического акта</t>
  </si>
  <si>
    <t>4.14. Установка видеонаблюдения: МБДОУ "Детский сад №1 "Золотой ключик" (2-е здание)</t>
  </si>
  <si>
    <t>Количество воспитанников муниципальных бюджетных дошкольных образовательных учреждений, получающих ежемесячные денежные средства.</t>
  </si>
  <si>
    <t>2.1.21.Ежемесячное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</si>
  <si>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2.6.2.Организация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</si>
  <si>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Предусмотрено паспортом Программы на 2021 год</t>
  </si>
  <si>
    <t>Предусмотрено бюджетом на 2021 год</t>
  </si>
  <si>
    <t>2.2.16. Проведение текущих ремонтов, приобретение оборудования и мебели               Большеданиловский филиал МБОУ «Оборонинская сош»</t>
  </si>
  <si>
    <t>Отдел образования администрации района, муниципальное казенное учреждение «Централизованная бухгалтерия» общеобразовательные учреждения</t>
  </si>
  <si>
    <t>2.2.17 Реализация мероприятий по модернизации школьных систем образования в Мордовском районе Тамбовской  в Ленинском филиале МБОУ  «Новопокровская сош»,  Ивановском филиале МБОУ «Новопокровская сош»</t>
  </si>
  <si>
    <t>1.9. Софинансирование родительской платы за присмотр и уход за детьми в дошкольных образовательных учреждениях в размере до 40% от установленной стоимости  питания в день на одного ребёнка.</t>
  </si>
  <si>
    <t>1.10 Развитие инфраструктуры дошкольного образования на территории Мордовского района"</t>
  </si>
  <si>
    <t>Отдел образования администрации района, МБДОУ Детский сад "Солнышко"</t>
  </si>
  <si>
    <t>2.1.23. .Реализация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</si>
  <si>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2.2.18 Реализация мероприятий по модернизации муниципальных школьных систем образования в Мордовском районе Тамбовской  в Ленинском филиале МБОУ  «Новопокровская сош»,  Ивановском филиале МБОУ «Новопокровская сош»</t>
  </si>
  <si>
    <t>муниципальной программы Мордовского района
«Развитие образования »
 за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</si>
</sst>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
  </numFmts>
  <fonts count="19" x14ac:knownFonts="1">
    <font>
      <sz val="11"/>
      <color rgb="FF000000"/>
      <name val="Calibri"/>
      <family val="2"/>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sz val="8"/>
      <name val="Times New Roman"/>
      <family val="1"/>
      <charset val="204"/>
    </font>
    <font>
      <sz val="11"/>
      <name val="Times New Roman"/>
      <family val="1"/>
      <charset val="204"/>
    </font>
    <font>
      <sz val="11"/>
      <color theme="1"/>
      <name val="Times New Roman"/>
      <family val="1"/>
      <charset val="204"/>
    </font>
    <font>
      <b/>
      <sz val="10"/>
      <color rgb="FFFF0000"/>
      <name val="Times New Roman"/>
      <family val="1"/>
      <charset val="204"/>
    </font>
    <font>
      <sz val="14"/>
      <color theme="1"/>
      <name val="Times New Roman"/>
      <family val="1"/>
      <charset val="204"/>
    </font>
    <font>
      <sz val="10.5"/>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sz val="8"/>
      <color theme="1"/>
      <name val="Times New Roman"/>
      <family val="1"/>
      <charset val="204"/>
    </font>
    <font>
      <sz val="9"/>
      <color theme="1"/>
      <name val="Times New Roman"/>
      <family val="1"/>
      <charset val="204"/>
    </font>
    <font>
      <sz val="12"/>
      <color theme="1"/>
      <name val="Times New Roman"/>
      <family val="1"/>
      <charset val="204"/>
    </font>
    <font>
      <sz val="13"/>
      <color theme="1"/>
      <name val="Times New Roman"/>
      <family val="1"/>
      <charset val="204"/>
    </font>
    <font>
      <b/>
      <i/>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FFFFCC"/>
      </patternFill>
    </fill>
  </fills>
  <borders count="29">
    <border>
      <left/>
      <right/>
      <top/>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hair">
        <color auto="1"/>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hair">
        <color auto="1"/>
      </right>
      <top style="hair">
        <color auto="1"/>
      </top>
      <bottom/>
      <diagonal/>
    </border>
    <border>
      <left style="hair">
        <color auto="1"/>
      </left>
      <right/>
      <top style="hair">
        <color auto="1"/>
      </top>
      <bottom/>
      <diagonal/>
    </border>
    <border>
      <left/>
      <right style="medium">
        <color rgb="FF000000"/>
      </right>
      <top/>
      <bottom style="medium">
        <color rgb="FF000000"/>
      </bottom>
      <diagonal/>
    </border>
    <border>
      <left style="thin">
        <color indexed="64"/>
      </left>
      <right style="thin">
        <color indexed="64"/>
      </right>
      <top/>
      <bottom style="thin">
        <color indexed="64"/>
      </bottom>
      <diagonal/>
    </border>
    <border>
      <left style="medium">
        <color auto="1"/>
      </left>
      <right/>
      <top/>
      <bottom style="medium">
        <color auto="1"/>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auto="1"/>
      </left>
      <right/>
      <top/>
      <bottom/>
      <diagonal/>
    </border>
    <border>
      <left style="medium">
        <color auto="1"/>
      </left>
      <right style="medium">
        <color auto="1"/>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auto="1"/>
      </top>
      <bottom style="thin">
        <color indexed="64"/>
      </bottom>
      <diagonal/>
    </border>
    <border>
      <left style="medium">
        <color auto="1"/>
      </left>
      <right style="medium">
        <color auto="1"/>
      </right>
      <top style="medium">
        <color auto="1"/>
      </top>
      <bottom style="medium">
        <color auto="1"/>
      </bottom>
      <diagonal/>
    </border>
    <border>
      <left style="medium">
        <color auto="1"/>
      </left>
      <right style="thin">
        <color indexed="64"/>
      </right>
      <top style="medium">
        <color auto="1"/>
      </top>
      <bottom style="thin">
        <color indexed="64"/>
      </bottom>
      <diagonal/>
    </border>
    <border>
      <left/>
      <right style="medium">
        <color auto="1"/>
      </right>
      <top style="thin">
        <color indexed="64"/>
      </top>
      <bottom style="thin">
        <color indexed="64"/>
      </bottom>
      <diagonal/>
    </border>
    <border>
      <left style="medium">
        <color auto="1"/>
      </left>
      <right style="thin">
        <color indexed="64"/>
      </right>
      <top style="hair">
        <color auto="1"/>
      </top>
      <bottom style="thin">
        <color indexed="64"/>
      </bottom>
      <diagonal/>
    </border>
  </borders>
  <cellStyleXfs count="1">
    <xf numFmtId="0" fontId="0" fillId="0" borderId="0"/>
  </cellStyleXfs>
  <cellXfs count="135">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right" vertical="center"/>
    </xf>
    <xf numFmtId="0" fontId="1" fillId="2" borderId="0" xfId="0" applyFont="1" applyFill="1" applyAlignment="1">
      <alignment horizontal="right" vertical="center"/>
    </xf>
    <xf numFmtId="0" fontId="2" fillId="2" borderId="0" xfId="0" applyFont="1"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center" vertical="center" wrapText="1"/>
    </xf>
    <xf numFmtId="0" fontId="5" fillId="2" borderId="2" xfId="0" applyFont="1" applyFill="1" applyBorder="1" applyAlignment="1">
      <alignment horizontal="center"/>
    </xf>
    <xf numFmtId="0" fontId="5" fillId="2" borderId="0" xfId="0" applyFont="1" applyFill="1" applyAlignment="1">
      <alignment horizontal="right" vertical="center"/>
    </xf>
    <xf numFmtId="0" fontId="5" fillId="2" borderId="0" xfId="0" applyFont="1" applyFill="1" applyAlignment="1">
      <alignment horizontal="center"/>
    </xf>
    <xf numFmtId="0" fontId="2" fillId="2" borderId="0" xfId="0" applyFont="1" applyFill="1" applyAlignment="1">
      <alignment horizontal="center"/>
    </xf>
    <xf numFmtId="0" fontId="2" fillId="2" borderId="0" xfId="0" applyFont="1" applyFill="1" applyAlignment="1">
      <alignment wrapText="1"/>
    </xf>
    <xf numFmtId="0" fontId="1" fillId="2" borderId="0" xfId="0" applyFont="1" applyFill="1" applyAlignment="1">
      <alignment horizontal="right" vertical="center" wrapText="1"/>
    </xf>
    <xf numFmtId="0" fontId="1" fillId="2" borderId="0" xfId="0" applyFont="1" applyFill="1" applyAlignment="1">
      <alignment wrapText="1"/>
    </xf>
    <xf numFmtId="0" fontId="6" fillId="2" borderId="0" xfId="0" applyFont="1" applyFill="1"/>
    <xf numFmtId="0" fontId="7" fillId="0" borderId="3" xfId="0" applyFont="1" applyBorder="1" applyAlignment="1">
      <alignment wrapText="1"/>
    </xf>
    <xf numFmtId="0" fontId="1" fillId="2" borderId="0" xfId="0" applyFont="1" applyFill="1" applyBorder="1" applyAlignment="1">
      <alignment wrapText="1"/>
    </xf>
    <xf numFmtId="0" fontId="3" fillId="2" borderId="0" xfId="0" applyFont="1" applyFill="1" applyBorder="1" applyAlignment="1">
      <alignment wrapText="1"/>
    </xf>
    <xf numFmtId="164" fontId="8"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64" fontId="11" fillId="2" borderId="4" xfId="0" applyNumberFormat="1" applyFont="1" applyFill="1" applyBorder="1" applyAlignment="1"/>
    <xf numFmtId="164" fontId="12" fillId="2" borderId="4" xfId="0" applyNumberFormat="1" applyFont="1" applyFill="1" applyBorder="1" applyAlignment="1">
      <alignment horizontal="center" vertical="center" wrapText="1"/>
    </xf>
    <xf numFmtId="0" fontId="12" fillId="2" borderId="4" xfId="0" applyFont="1" applyFill="1" applyBorder="1" applyAlignment="1">
      <alignment horizontal="right" vertical="center" wrapText="1"/>
    </xf>
    <xf numFmtId="0" fontId="13" fillId="2" borderId="4" xfId="0" applyFont="1" applyFill="1" applyBorder="1" applyAlignment="1">
      <alignment wrapText="1"/>
    </xf>
    <xf numFmtId="0" fontId="13" fillId="2" borderId="4" xfId="0" applyFont="1" applyFill="1" applyBorder="1" applyAlignment="1">
      <alignment horizontal="right" vertical="center" wrapText="1"/>
    </xf>
    <xf numFmtId="164" fontId="13" fillId="2" borderId="4" xfId="0" applyNumberFormat="1" applyFont="1" applyFill="1" applyBorder="1" applyAlignment="1">
      <alignment horizontal="center" vertical="center" wrapText="1"/>
    </xf>
    <xf numFmtId="165" fontId="13" fillId="2" borderId="4" xfId="0" applyNumberFormat="1" applyFont="1" applyFill="1" applyBorder="1" applyAlignment="1">
      <alignment horizontal="right" vertical="center" wrapText="1"/>
    </xf>
    <xf numFmtId="0" fontId="13" fillId="2" borderId="4" xfId="0" applyFont="1" applyFill="1" applyBorder="1" applyAlignment="1">
      <alignment horizontal="left" vertical="top" wrapText="1"/>
    </xf>
    <xf numFmtId="0" fontId="15" fillId="2" borderId="4" xfId="0" applyFont="1" applyFill="1" applyBorder="1" applyAlignment="1">
      <alignment horizontal="left" vertical="top" wrapText="1"/>
    </xf>
    <xf numFmtId="0" fontId="13" fillId="2" borderId="4" xfId="0" applyFont="1" applyFill="1" applyBorder="1" applyAlignment="1">
      <alignment horizontal="right" vertical="center"/>
    </xf>
    <xf numFmtId="0" fontId="13" fillId="2" borderId="4" xfId="0" applyFont="1" applyFill="1" applyBorder="1" applyAlignment="1">
      <alignment horizontal="center" vertical="center" wrapText="1"/>
    </xf>
    <xf numFmtId="0" fontId="11" fillId="2" borderId="4" xfId="0" applyFont="1" applyFill="1" applyBorder="1" applyAlignment="1">
      <alignment wrapText="1"/>
    </xf>
    <xf numFmtId="0" fontId="14" fillId="2" borderId="4" xfId="0" applyFont="1" applyFill="1" applyBorder="1" applyAlignment="1">
      <alignment horizontal="left" vertical="top" wrapText="1"/>
    </xf>
    <xf numFmtId="0" fontId="16" fillId="2" borderId="4" xfId="0" applyFont="1" applyFill="1" applyBorder="1" applyAlignment="1">
      <alignment wrapText="1"/>
    </xf>
    <xf numFmtId="0" fontId="11" fillId="2" borderId="4" xfId="0" applyFont="1" applyFill="1" applyBorder="1" applyAlignment="1"/>
    <xf numFmtId="165" fontId="12" fillId="2" borderId="4" xfId="0" applyNumberFormat="1" applyFont="1" applyFill="1" applyBorder="1" applyAlignment="1">
      <alignment horizontal="center"/>
    </xf>
    <xf numFmtId="164" fontId="12" fillId="2" borderId="4" xfId="0" applyNumberFormat="1" applyFont="1" applyFill="1" applyBorder="1" applyAlignment="1">
      <alignment horizontal="center" vertical="center"/>
    </xf>
    <xf numFmtId="0" fontId="11" fillId="2" borderId="4" xfId="0" applyFont="1" applyFill="1" applyBorder="1" applyAlignment="1">
      <alignment vertical="center"/>
    </xf>
    <xf numFmtId="164" fontId="13" fillId="2" borderId="4" xfId="0" applyNumberFormat="1" applyFont="1" applyFill="1" applyBorder="1" applyAlignment="1">
      <alignment horizontal="center" vertical="center"/>
    </xf>
    <xf numFmtId="0" fontId="13" fillId="2" borderId="4" xfId="0" applyFont="1" applyFill="1" applyBorder="1" applyAlignment="1">
      <alignment horizontal="center" vertical="top" wrapTex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164" fontId="13" fillId="2" borderId="2" xfId="0" applyNumberFormat="1" applyFont="1" applyFill="1" applyBorder="1" applyAlignment="1">
      <alignment horizontal="center" vertical="center" wrapText="1"/>
    </xf>
    <xf numFmtId="9" fontId="13" fillId="2" borderId="4" xfId="0" applyNumberFormat="1" applyFont="1" applyFill="1" applyBorder="1" applyAlignment="1">
      <alignment horizontal="center" vertical="center"/>
    </xf>
    <xf numFmtId="9" fontId="13" fillId="2" borderId="4" xfId="0" applyNumberFormat="1" applyFont="1" applyFill="1" applyBorder="1" applyAlignment="1">
      <alignment horizontal="right" vertical="center"/>
    </xf>
    <xf numFmtId="164" fontId="13" fillId="2" borderId="11" xfId="0" applyNumberFormat="1" applyFont="1" applyFill="1" applyBorder="1" applyAlignment="1">
      <alignment horizontal="center" vertical="center" wrapText="1"/>
    </xf>
    <xf numFmtId="0" fontId="13" fillId="2" borderId="10" xfId="0" applyFont="1" applyFill="1" applyBorder="1" applyAlignment="1">
      <alignment vertical="top" wrapText="1"/>
    </xf>
    <xf numFmtId="0" fontId="14" fillId="2" borderId="4" xfId="0" applyFont="1" applyFill="1" applyBorder="1" applyAlignment="1">
      <alignment horizontal="left" vertical="top"/>
    </xf>
    <xf numFmtId="0" fontId="13" fillId="2" borderId="4" xfId="0" applyFont="1" applyFill="1" applyBorder="1"/>
    <xf numFmtId="0" fontId="14" fillId="2" borderId="4" xfId="0" applyFont="1" applyFill="1" applyBorder="1" applyAlignment="1">
      <alignment horizontal="center" vertical="top"/>
    </xf>
    <xf numFmtId="0" fontId="16" fillId="2" borderId="4" xfId="0" applyFont="1" applyFill="1" applyBorder="1" applyAlignment="1">
      <alignment horizontal="center"/>
    </xf>
    <xf numFmtId="0" fontId="16" fillId="2" borderId="4" xfId="0" applyFont="1" applyFill="1" applyBorder="1" applyAlignment="1">
      <alignment horizontal="right" vertical="center" wrapText="1"/>
    </xf>
    <xf numFmtId="0" fontId="14" fillId="2" borderId="4" xfId="0" applyFont="1" applyFill="1" applyBorder="1" applyAlignment="1">
      <alignment horizontal="center" vertical="top" wrapText="1"/>
    </xf>
    <xf numFmtId="164" fontId="13" fillId="2" borderId="11" xfId="0" applyNumberFormat="1" applyFont="1" applyFill="1" applyBorder="1" applyAlignment="1">
      <alignment horizontal="center" vertical="center"/>
    </xf>
    <xf numFmtId="0" fontId="16" fillId="2" borderId="0" xfId="0" applyFont="1" applyFill="1" applyBorder="1" applyAlignment="1">
      <alignment horizontal="center"/>
    </xf>
    <xf numFmtId="0" fontId="17" fillId="2" borderId="14" xfId="0" applyFont="1" applyFill="1" applyBorder="1" applyAlignment="1">
      <alignment horizontal="center" vertical="center" wrapText="1"/>
    </xf>
    <xf numFmtId="164" fontId="12" fillId="2" borderId="4" xfId="0" applyNumberFormat="1" applyFont="1" applyFill="1" applyBorder="1" applyAlignment="1"/>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2" fillId="2" borderId="4" xfId="0" applyFont="1" applyFill="1" applyBorder="1" applyAlignment="1">
      <alignment horizontal="right" vertical="center"/>
    </xf>
    <xf numFmtId="164" fontId="12" fillId="2" borderId="4" xfId="0" applyNumberFormat="1" applyFont="1" applyFill="1" applyBorder="1" applyAlignment="1">
      <alignment horizontal="center"/>
    </xf>
    <xf numFmtId="164" fontId="12" fillId="2" borderId="4" xfId="0" applyNumberFormat="1" applyFont="1" applyFill="1" applyBorder="1" applyAlignment="1">
      <alignment horizontal="center" wrapText="1"/>
    </xf>
    <xf numFmtId="164" fontId="11" fillId="2" borderId="4" xfId="0" applyNumberFormat="1" applyFont="1" applyFill="1" applyBorder="1" applyAlignment="1">
      <alignment horizontal="center" wrapText="1"/>
    </xf>
    <xf numFmtId="0" fontId="16" fillId="2" borderId="4" xfId="0" applyFont="1" applyFill="1" applyBorder="1" applyAlignment="1">
      <alignment horizontal="left" vertical="top" wrapText="1"/>
    </xf>
    <xf numFmtId="0" fontId="11" fillId="2" borderId="15" xfId="0" applyFont="1" applyFill="1" applyBorder="1" applyAlignment="1">
      <alignment wrapText="1"/>
    </xf>
    <xf numFmtId="164" fontId="12" fillId="2" borderId="15" xfId="0" applyNumberFormat="1" applyFont="1" applyFill="1" applyBorder="1" applyAlignment="1">
      <alignment horizontal="center" wrapText="1"/>
    </xf>
    <xf numFmtId="0" fontId="11" fillId="2" borderId="15" xfId="0" applyFont="1" applyFill="1" applyBorder="1" applyAlignment="1">
      <alignment horizontal="center" wrapText="1"/>
    </xf>
    <xf numFmtId="164" fontId="12" fillId="2" borderId="15" xfId="0" applyNumberFormat="1" applyFont="1" applyFill="1" applyBorder="1" applyAlignment="1">
      <alignment horizontal="center" vertical="center" wrapText="1"/>
    </xf>
    <xf numFmtId="164" fontId="13" fillId="2" borderId="12" xfId="0" applyNumberFormat="1" applyFont="1" applyFill="1" applyBorder="1" applyAlignment="1">
      <alignment horizontal="center" vertical="center" wrapText="1"/>
    </xf>
    <xf numFmtId="164" fontId="13" fillId="2" borderId="8" xfId="0" applyNumberFormat="1" applyFont="1" applyFill="1" applyBorder="1" applyAlignment="1">
      <alignment horizontal="center" vertical="center" wrapText="1"/>
    </xf>
    <xf numFmtId="9" fontId="12" fillId="2" borderId="4" xfId="0" applyNumberFormat="1" applyFont="1" applyFill="1" applyBorder="1" applyAlignment="1">
      <alignment horizontal="center" vertical="center"/>
    </xf>
    <xf numFmtId="9" fontId="12" fillId="2" borderId="4" xfId="0" applyNumberFormat="1" applyFont="1" applyFill="1" applyBorder="1" applyAlignment="1">
      <alignment horizontal="right" vertical="center"/>
    </xf>
    <xf numFmtId="164" fontId="13" fillId="2" borderId="17" xfId="0" applyNumberFormat="1" applyFont="1" applyFill="1" applyBorder="1" applyAlignment="1">
      <alignment horizontal="center" vertical="center" wrapText="1"/>
    </xf>
    <xf numFmtId="164" fontId="13" fillId="2" borderId="15" xfId="0" applyNumberFormat="1" applyFont="1" applyFill="1" applyBorder="1" applyAlignment="1">
      <alignment horizontal="center" vertical="center"/>
    </xf>
    <xf numFmtId="164" fontId="13" fillId="2" borderId="17" xfId="0" applyNumberFormat="1" applyFont="1" applyFill="1" applyBorder="1" applyAlignment="1">
      <alignment horizontal="center" vertical="center"/>
    </xf>
    <xf numFmtId="165" fontId="12" fillId="2" borderId="4" xfId="0" applyNumberFormat="1" applyFont="1" applyFill="1" applyBorder="1" applyAlignment="1">
      <alignment horizontal="right" vertical="center"/>
    </xf>
    <xf numFmtId="165" fontId="12" fillId="2" borderId="4" xfId="0" applyNumberFormat="1" applyFont="1" applyFill="1" applyBorder="1" applyAlignment="1">
      <alignment horizontal="right" vertical="center" wrapText="1"/>
    </xf>
    <xf numFmtId="164" fontId="13" fillId="2" borderId="4" xfId="0" applyNumberFormat="1" applyFont="1" applyFill="1" applyBorder="1" applyAlignment="1">
      <alignment horizontal="right" vertical="center" wrapText="1"/>
    </xf>
    <xf numFmtId="164" fontId="13" fillId="2" borderId="4" xfId="0" applyNumberFormat="1" applyFont="1" applyFill="1" applyBorder="1" applyAlignment="1">
      <alignment horizontal="right" vertical="center"/>
    </xf>
    <xf numFmtId="0" fontId="13" fillId="2" borderId="0" xfId="0" applyFont="1" applyFill="1" applyBorder="1" applyAlignment="1">
      <alignment horizontal="left" vertical="top" wrapText="1"/>
    </xf>
    <xf numFmtId="164" fontId="13" fillId="2" borderId="21" xfId="0" applyNumberFormat="1" applyFont="1" applyFill="1" applyBorder="1" applyAlignment="1">
      <alignment horizontal="center" vertical="center" wrapText="1"/>
    </xf>
    <xf numFmtId="164" fontId="13" fillId="2" borderId="15" xfId="0" applyNumberFormat="1" applyFont="1" applyFill="1" applyBorder="1" applyAlignment="1">
      <alignment horizontal="center" vertical="center" wrapText="1"/>
    </xf>
    <xf numFmtId="164" fontId="13" fillId="2" borderId="22" xfId="0" applyNumberFormat="1" applyFont="1" applyFill="1" applyBorder="1" applyAlignment="1">
      <alignment horizontal="center" vertical="center"/>
    </xf>
    <xf numFmtId="164" fontId="12" fillId="2" borderId="18" xfId="0" applyNumberFormat="1" applyFont="1" applyFill="1" applyBorder="1" applyAlignment="1">
      <alignment horizontal="center" vertical="center"/>
    </xf>
    <xf numFmtId="164" fontId="13" fillId="2" borderId="18" xfId="0" applyNumberFormat="1" applyFont="1" applyFill="1" applyBorder="1" applyAlignment="1">
      <alignment horizontal="center" vertical="center"/>
    </xf>
    <xf numFmtId="164" fontId="13" fillId="2" borderId="23" xfId="0" applyNumberFormat="1" applyFont="1" applyFill="1" applyBorder="1" applyAlignment="1">
      <alignment horizontal="center" vertical="center" wrapText="1"/>
    </xf>
    <xf numFmtId="164" fontId="12" fillId="2" borderId="15" xfId="0" applyNumberFormat="1" applyFont="1" applyFill="1" applyBorder="1" applyAlignment="1">
      <alignment horizontal="center" vertical="center"/>
    </xf>
    <xf numFmtId="0" fontId="13" fillId="2" borderId="4" xfId="0" applyFont="1" applyFill="1" applyBorder="1" applyAlignment="1">
      <alignment horizontal="left" vertical="center" wrapText="1"/>
    </xf>
    <xf numFmtId="0" fontId="16" fillId="2" borderId="27" xfId="0" applyFont="1" applyFill="1" applyBorder="1" applyAlignment="1">
      <alignment horizontal="center"/>
    </xf>
    <xf numFmtId="164" fontId="13" fillId="2" borderId="24" xfId="0" applyNumberFormat="1" applyFont="1" applyFill="1" applyBorder="1" applyAlignment="1">
      <alignment horizontal="center" vertical="center" wrapText="1"/>
    </xf>
    <xf numFmtId="0" fontId="15" fillId="2" borderId="4" xfId="0" applyFont="1" applyFill="1" applyBorder="1" applyAlignment="1">
      <alignment vertical="top" wrapText="1"/>
    </xf>
    <xf numFmtId="0" fontId="11" fillId="2" borderId="4" xfId="0" applyFont="1" applyFill="1" applyBorder="1" applyAlignment="1">
      <alignment horizontal="center" wrapText="1"/>
    </xf>
    <xf numFmtId="0" fontId="13" fillId="2" borderId="28" xfId="0" applyFont="1" applyFill="1" applyBorder="1" applyAlignment="1">
      <alignment horizontal="left" vertical="top" wrapText="1"/>
    </xf>
    <xf numFmtId="165" fontId="13" fillId="2" borderId="4" xfId="0" applyNumberFormat="1" applyFont="1" applyFill="1" applyBorder="1" applyAlignment="1">
      <alignment horizontal="right" vertical="center"/>
    </xf>
    <xf numFmtId="166" fontId="12" fillId="2" borderId="4" xfId="0" applyNumberFormat="1" applyFont="1" applyFill="1" applyBorder="1" applyAlignment="1">
      <alignment horizontal="center" vertical="center"/>
    </xf>
    <xf numFmtId="166" fontId="13" fillId="2" borderId="4" xfId="0" applyNumberFormat="1" applyFont="1" applyFill="1" applyBorder="1" applyAlignment="1">
      <alignment horizontal="center" vertical="center"/>
    </xf>
    <xf numFmtId="166" fontId="13" fillId="2" borderId="4" xfId="0" applyNumberFormat="1" applyFont="1" applyFill="1" applyBorder="1" applyAlignment="1">
      <alignment horizontal="right" vertical="center"/>
    </xf>
    <xf numFmtId="0" fontId="2" fillId="2" borderId="0" xfId="0" applyFont="1" applyFill="1" applyBorder="1" applyAlignment="1">
      <alignment horizontal="center" vertical="center"/>
    </xf>
    <xf numFmtId="0" fontId="2" fillId="2" borderId="0" xfId="0" applyFont="1" applyFill="1" applyAlignment="1">
      <alignment horizontal="left" vertical="center"/>
    </xf>
    <xf numFmtId="0" fontId="2" fillId="2" borderId="1" xfId="0" applyFont="1" applyFill="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right" vertical="center"/>
    </xf>
    <xf numFmtId="0" fontId="7" fillId="0" borderId="3" xfId="0" applyFont="1" applyFill="1" applyBorder="1" applyAlignment="1">
      <alignment horizontal="center" vertical="center" wrapText="1"/>
    </xf>
    <xf numFmtId="0" fontId="11" fillId="2" borderId="4" xfId="0" applyFont="1" applyFill="1" applyBorder="1" applyAlignment="1">
      <alignment horizontal="center"/>
    </xf>
    <xf numFmtId="0" fontId="11" fillId="2" borderId="4" xfId="0" applyFont="1" applyFill="1" applyBorder="1" applyAlignment="1">
      <alignment horizontal="center" wrapText="1"/>
    </xf>
    <xf numFmtId="0" fontId="3" fillId="2" borderId="5" xfId="0" applyFont="1" applyFill="1" applyBorder="1" applyAlignment="1">
      <alignment horizontal="center" vertical="center"/>
    </xf>
    <xf numFmtId="0" fontId="11" fillId="2" borderId="9" xfId="0" applyFont="1" applyFill="1" applyBorder="1" applyAlignment="1">
      <alignment horizontal="center"/>
    </xf>
    <xf numFmtId="0" fontId="11" fillId="2" borderId="13" xfId="0" applyFont="1" applyFill="1" applyBorder="1" applyAlignment="1">
      <alignment horizontal="center"/>
    </xf>
    <xf numFmtId="4" fontId="13" fillId="3" borderId="15" xfId="0" applyNumberFormat="1" applyFont="1" applyFill="1" applyBorder="1" applyAlignment="1">
      <alignment horizontal="center" vertical="center"/>
    </xf>
    <xf numFmtId="2" fontId="12" fillId="2" borderId="4" xfId="0" applyNumberFormat="1" applyFont="1" applyFill="1" applyBorder="1" applyAlignment="1">
      <alignment horizontal="right" vertical="center"/>
    </xf>
    <xf numFmtId="4" fontId="13" fillId="3" borderId="4" xfId="0" applyNumberFormat="1" applyFont="1" applyFill="1" applyBorder="1" applyAlignment="1">
      <alignment horizontal="center" vertical="center"/>
    </xf>
    <xf numFmtId="2" fontId="13" fillId="2" borderId="4" xfId="0" applyNumberFormat="1" applyFont="1" applyFill="1" applyBorder="1" applyAlignment="1">
      <alignment horizontal="right" vertical="center"/>
    </xf>
    <xf numFmtId="165" fontId="13" fillId="2" borderId="4" xfId="0" applyNumberFormat="1" applyFont="1" applyFill="1" applyBorder="1" applyAlignment="1">
      <alignment horizontal="center" vertical="center" wrapText="1"/>
    </xf>
    <xf numFmtId="2" fontId="13" fillId="2" borderId="4" xfId="0" applyNumberFormat="1" applyFont="1" applyFill="1" applyBorder="1" applyAlignment="1">
      <alignment horizontal="right" vertical="center" wrapText="1"/>
    </xf>
    <xf numFmtId="0" fontId="13" fillId="3" borderId="4" xfId="0" applyFont="1" applyFill="1" applyBorder="1" applyAlignment="1">
      <alignment horizontal="center" vertical="center" wrapText="1"/>
    </xf>
    <xf numFmtId="165" fontId="13" fillId="3" borderId="4" xfId="0" applyNumberFormat="1" applyFont="1" applyFill="1" applyBorder="1" applyAlignment="1">
      <alignment horizontal="center" vertical="center" wrapText="1"/>
    </xf>
    <xf numFmtId="4" fontId="13" fillId="3" borderId="4" xfId="0" applyNumberFormat="1" applyFont="1" applyFill="1" applyBorder="1" applyAlignment="1">
      <alignment horizontal="center" vertical="center" wrapText="1"/>
    </xf>
    <xf numFmtId="0" fontId="13" fillId="3" borderId="4" xfId="0" applyFont="1" applyFill="1" applyBorder="1" applyAlignment="1">
      <alignment vertical="center" wrapText="1"/>
    </xf>
    <xf numFmtId="0" fontId="13" fillId="3" borderId="4" xfId="0" applyFont="1" applyFill="1" applyBorder="1" applyAlignment="1">
      <alignment horizontal="center" vertical="center"/>
    </xf>
    <xf numFmtId="0" fontId="13" fillId="2" borderId="4" xfId="0" applyFont="1" applyFill="1" applyBorder="1" applyAlignment="1">
      <alignment vertical="top" wrapText="1"/>
    </xf>
    <xf numFmtId="0" fontId="15" fillId="3" borderId="18" xfId="0" applyFont="1" applyFill="1" applyBorder="1" applyAlignment="1">
      <alignment vertical="top" wrapText="1"/>
    </xf>
    <xf numFmtId="165" fontId="13" fillId="3" borderId="4" xfId="0" applyNumberFormat="1" applyFont="1" applyFill="1" applyBorder="1" applyAlignment="1">
      <alignment horizontal="center" vertical="center"/>
    </xf>
    <xf numFmtId="0" fontId="15" fillId="3" borderId="4"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3" fillId="3" borderId="25" xfId="0" applyFont="1" applyFill="1" applyBorder="1" applyAlignment="1">
      <alignment vertical="center" wrapText="1"/>
    </xf>
    <xf numFmtId="0" fontId="13" fillId="2" borderId="26" xfId="0" applyNumberFormat="1" applyFont="1" applyFill="1" applyBorder="1" applyAlignment="1">
      <alignment vertical="top" wrapText="1"/>
    </xf>
    <xf numFmtId="0" fontId="13" fillId="2" borderId="23" xfId="0" applyNumberFormat="1" applyFont="1" applyFill="1" applyBorder="1" applyAlignment="1">
      <alignment vertical="top" wrapText="1"/>
    </xf>
    <xf numFmtId="0" fontId="11" fillId="3" borderId="16" xfId="0" applyFont="1" applyFill="1" applyBorder="1" applyAlignment="1">
      <alignment horizontal="center" vertical="center" wrapText="1"/>
    </xf>
    <xf numFmtId="0" fontId="13" fillId="3" borderId="19" xfId="0" applyFont="1" applyFill="1" applyBorder="1" applyAlignment="1">
      <alignment vertical="center" wrapText="1"/>
    </xf>
    <xf numFmtId="4" fontId="13" fillId="3" borderId="15" xfId="0" applyNumberFormat="1" applyFont="1" applyFill="1" applyBorder="1" applyAlignment="1">
      <alignment horizontal="center" vertical="center" wrapText="1"/>
    </xf>
    <xf numFmtId="165" fontId="13" fillId="3" borderId="15" xfId="0" applyNumberFormat="1" applyFont="1" applyFill="1" applyBorder="1" applyAlignment="1">
      <alignment horizontal="center" vertical="center" wrapText="1"/>
    </xf>
    <xf numFmtId="0" fontId="13" fillId="3" borderId="13" xfId="0" applyFont="1" applyFill="1" applyBorder="1" applyAlignment="1">
      <alignment horizontal="left" vertical="top" wrapText="1"/>
    </xf>
    <xf numFmtId="0" fontId="13" fillId="3" borderId="20"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E118"/>
  <sheetViews>
    <sheetView tabSelected="1" topLeftCell="A64" zoomScale="80" zoomScaleNormal="80" workbookViewId="0">
      <selection activeCell="L13" sqref="L13"/>
    </sheetView>
  </sheetViews>
  <sheetFormatPr defaultRowHeight="15.75" x14ac:dyDescent="0.25"/>
  <cols>
    <col min="1" max="1" width="3.140625" style="1" customWidth="1"/>
    <col min="2" max="2" width="29.140625" style="2" customWidth="1"/>
    <col min="3" max="3" width="18.140625" style="2" customWidth="1"/>
    <col min="4" max="4" width="12" style="2" customWidth="1"/>
    <col min="5" max="5" width="9.140625" style="2"/>
    <col min="6" max="6" width="12.140625" style="3" customWidth="1"/>
    <col min="7" max="7" width="9.7109375" style="3" customWidth="1"/>
    <col min="8" max="8" width="9.140625" style="3"/>
    <col min="9" max="9" width="11" style="3" customWidth="1"/>
    <col min="10" max="10" width="9.140625" style="3"/>
    <col min="11" max="11" width="11.28515625" style="3" customWidth="1"/>
    <col min="12" max="12" width="10.5703125" style="3" customWidth="1"/>
    <col min="13" max="13" width="9.140625" style="3"/>
    <col min="14" max="14" width="11" style="3" customWidth="1"/>
    <col min="15" max="15" width="9.140625" style="3"/>
    <col min="16" max="16" width="11.140625" style="3" customWidth="1"/>
    <col min="17" max="17" width="11.42578125" style="3" customWidth="1"/>
    <col min="18" max="21" width="9.140625" style="3"/>
    <col min="22" max="22" width="9.42578125" style="3" customWidth="1"/>
    <col min="23" max="31" width="9.140625" style="4"/>
    <col min="32" max="1019" width="9.140625" style="1"/>
    <col min="1020" max="16384" width="9.140625" style="15"/>
  </cols>
  <sheetData>
    <row r="1" spans="1:36" s="1" customFormat="1" x14ac:dyDescent="0.25">
      <c r="B1" s="2"/>
      <c r="C1" s="2"/>
      <c r="D1" s="2"/>
      <c r="E1" s="2"/>
      <c r="F1" s="3"/>
      <c r="G1" s="3"/>
      <c r="H1" s="3"/>
      <c r="I1" s="98"/>
      <c r="J1" s="98"/>
      <c r="K1" s="98"/>
      <c r="L1" s="98"/>
      <c r="M1" s="3"/>
      <c r="N1" s="3"/>
      <c r="O1" s="3"/>
      <c r="P1" s="3"/>
      <c r="Q1" s="3"/>
      <c r="R1" s="3"/>
      <c r="S1" s="3"/>
      <c r="T1" s="3"/>
      <c r="U1" s="3"/>
      <c r="V1" s="3"/>
      <c r="W1" s="4"/>
      <c r="X1" s="4"/>
      <c r="Y1" s="4"/>
      <c r="Z1" s="4"/>
      <c r="AA1" s="4"/>
      <c r="AB1" s="4"/>
      <c r="AC1" s="4"/>
      <c r="AD1" s="4"/>
      <c r="AE1" s="4"/>
    </row>
    <row r="2" spans="1:36" s="1" customFormat="1" x14ac:dyDescent="0.25">
      <c r="B2" s="2"/>
      <c r="C2" s="2"/>
      <c r="D2" s="2"/>
      <c r="E2" s="2"/>
      <c r="F2" s="3"/>
      <c r="G2" s="3"/>
      <c r="H2" s="3"/>
      <c r="I2" s="99"/>
      <c r="J2" s="99"/>
      <c r="K2" s="99"/>
      <c r="L2" s="99"/>
      <c r="M2" s="3"/>
      <c r="N2" s="3"/>
      <c r="O2" s="3"/>
      <c r="P2" s="3"/>
      <c r="Q2" s="3"/>
      <c r="R2" s="3"/>
      <c r="S2" s="3"/>
      <c r="T2" s="3"/>
      <c r="U2" s="3"/>
      <c r="V2" s="3"/>
      <c r="W2" s="4"/>
      <c r="X2" s="4"/>
      <c r="Y2" s="4"/>
      <c r="Z2" s="4"/>
      <c r="AA2" s="4"/>
      <c r="AB2" s="4"/>
      <c r="AC2" s="4"/>
      <c r="AD2" s="4"/>
      <c r="AE2" s="4"/>
    </row>
    <row r="3" spans="1:36" s="1" customFormat="1" x14ac:dyDescent="0.25">
      <c r="B3" s="2"/>
      <c r="C3" s="2"/>
      <c r="D3" s="2"/>
      <c r="E3" s="2"/>
      <c r="F3" s="3"/>
      <c r="G3" s="3"/>
      <c r="I3" s="5"/>
      <c r="J3" s="5"/>
      <c r="K3" s="5"/>
      <c r="L3" s="5"/>
      <c r="M3" s="3"/>
      <c r="N3" s="3"/>
      <c r="O3" s="3"/>
      <c r="P3" s="3"/>
      <c r="Q3" s="3"/>
      <c r="R3" s="3"/>
      <c r="S3" s="3"/>
      <c r="T3" s="3"/>
      <c r="U3" s="3"/>
      <c r="V3" s="3"/>
      <c r="W3" s="4"/>
      <c r="X3" s="4"/>
      <c r="Y3" s="4"/>
      <c r="Z3" s="4"/>
      <c r="AA3" s="4"/>
      <c r="AB3" s="4"/>
      <c r="AC3" s="4"/>
      <c r="AD3" s="4"/>
      <c r="AE3" s="4"/>
    </row>
    <row r="5" spans="1:36" s="1" customFormat="1" ht="15.75" customHeight="1" x14ac:dyDescent="0.25">
      <c r="A5" s="101" t="s">
        <v>62</v>
      </c>
      <c r="B5" s="101"/>
      <c r="C5" s="101"/>
      <c r="D5" s="101"/>
      <c r="E5" s="101"/>
      <c r="F5" s="101"/>
      <c r="G5" s="101"/>
      <c r="H5" s="101"/>
      <c r="I5" s="101"/>
      <c r="J5" s="101"/>
      <c r="K5" s="101"/>
      <c r="L5" s="101"/>
      <c r="M5" s="101"/>
      <c r="N5" s="101"/>
      <c r="O5" s="101"/>
      <c r="P5" s="101"/>
      <c r="Q5" s="101"/>
      <c r="R5" s="101"/>
      <c r="S5" s="3"/>
      <c r="T5" s="3"/>
      <c r="U5" s="3"/>
      <c r="V5" s="3"/>
      <c r="W5" s="4"/>
      <c r="X5" s="4"/>
      <c r="Y5" s="4"/>
      <c r="Z5" s="4"/>
      <c r="AA5" s="4"/>
      <c r="AB5" s="4"/>
      <c r="AC5" s="4"/>
      <c r="AD5" s="4"/>
      <c r="AE5" s="4"/>
    </row>
    <row r="6" spans="1:36" s="1" customFormat="1" ht="18.75" x14ac:dyDescent="0.25">
      <c r="A6" s="101" t="s">
        <v>60</v>
      </c>
      <c r="B6" s="101"/>
      <c r="C6" s="101"/>
      <c r="D6" s="101"/>
      <c r="E6" s="101"/>
      <c r="F6" s="101"/>
      <c r="G6" s="101"/>
      <c r="H6" s="101"/>
      <c r="I6" s="101"/>
      <c r="J6" s="101"/>
      <c r="K6" s="101"/>
      <c r="L6" s="101"/>
      <c r="M6" s="101"/>
      <c r="N6" s="101"/>
      <c r="O6" s="101"/>
      <c r="P6" s="101"/>
      <c r="Q6" s="101"/>
      <c r="R6" s="101"/>
      <c r="S6" s="3"/>
      <c r="T6" s="3"/>
      <c r="U6" s="3"/>
      <c r="V6" s="3"/>
      <c r="W6" s="4"/>
      <c r="X6" s="4"/>
      <c r="Y6" s="4"/>
      <c r="Z6" s="4"/>
      <c r="AA6" s="4"/>
      <c r="AB6" s="4"/>
      <c r="AC6" s="4"/>
      <c r="AD6" s="4"/>
      <c r="AE6" s="4"/>
    </row>
    <row r="7" spans="1:36" s="1" customFormat="1" ht="58.5" customHeight="1" x14ac:dyDescent="0.25">
      <c r="A7" s="102" t="s">
        <v>121</v>
      </c>
      <c r="B7" s="101"/>
      <c r="C7" s="101"/>
      <c r="D7" s="101"/>
      <c r="E7" s="101"/>
      <c r="F7" s="101"/>
      <c r="G7" s="101"/>
      <c r="H7" s="101"/>
      <c r="I7" s="101"/>
      <c r="J7" s="101"/>
      <c r="K7" s="101"/>
      <c r="L7" s="101"/>
      <c r="M7" s="101"/>
      <c r="N7" s="101"/>
      <c r="O7" s="101"/>
      <c r="P7" s="101"/>
      <c r="Q7" s="101"/>
      <c r="R7" s="101"/>
      <c r="S7" s="3"/>
      <c r="T7" s="3"/>
      <c r="U7" s="3"/>
      <c r="V7" s="3"/>
      <c r="W7" s="4"/>
      <c r="X7" s="4"/>
      <c r="Y7" s="4"/>
      <c r="Z7" s="4"/>
      <c r="AA7" s="4"/>
      <c r="AB7" s="4"/>
      <c r="AC7" s="4"/>
      <c r="AD7" s="4"/>
      <c r="AE7" s="4"/>
    </row>
    <row r="8" spans="1:36" s="1" customFormat="1" ht="27.75" customHeight="1" x14ac:dyDescent="0.25">
      <c r="A8" s="103" t="s">
        <v>61</v>
      </c>
      <c r="B8" s="103"/>
      <c r="C8" s="103"/>
      <c r="D8" s="103"/>
      <c r="E8" s="103"/>
      <c r="F8" s="103"/>
      <c r="G8" s="103"/>
      <c r="H8" s="103"/>
      <c r="I8" s="103"/>
      <c r="J8" s="103"/>
      <c r="K8" s="103"/>
      <c r="L8" s="103"/>
      <c r="M8" s="103"/>
      <c r="N8" s="103"/>
      <c r="O8" s="103"/>
      <c r="P8" s="103"/>
      <c r="Q8" s="103"/>
      <c r="R8" s="103"/>
      <c r="S8" s="3"/>
      <c r="T8" s="3"/>
      <c r="U8" s="3"/>
      <c r="V8" s="3"/>
      <c r="W8" s="4"/>
      <c r="X8" s="4"/>
      <c r="Y8" s="4"/>
      <c r="Z8" s="4"/>
      <c r="AA8" s="4"/>
      <c r="AB8" s="4"/>
      <c r="AC8" s="4"/>
      <c r="AD8" s="4"/>
      <c r="AE8" s="4"/>
    </row>
    <row r="9" spans="1:36" s="7" customFormat="1" ht="42.75" customHeight="1" x14ac:dyDescent="0.25">
      <c r="A9" s="100" t="s">
        <v>0</v>
      </c>
      <c r="B9" s="100" t="s">
        <v>1</v>
      </c>
      <c r="C9" s="104" t="s">
        <v>54</v>
      </c>
      <c r="D9" s="104" t="s">
        <v>111</v>
      </c>
      <c r="E9" s="104"/>
      <c r="F9" s="104"/>
      <c r="G9" s="104"/>
      <c r="H9" s="104"/>
      <c r="I9" s="104" t="s">
        <v>112</v>
      </c>
      <c r="J9" s="104"/>
      <c r="K9" s="104"/>
      <c r="L9" s="104"/>
      <c r="M9" s="104"/>
      <c r="N9" s="104" t="s">
        <v>55</v>
      </c>
      <c r="O9" s="104"/>
      <c r="P9" s="104"/>
      <c r="Q9" s="104"/>
      <c r="R9" s="104"/>
      <c r="S9" s="104" t="s">
        <v>70</v>
      </c>
      <c r="T9" s="104"/>
      <c r="U9" s="104"/>
      <c r="V9" s="104"/>
      <c r="W9" s="104"/>
      <c r="X9" s="6"/>
      <c r="Y9" s="6"/>
      <c r="Z9" s="6"/>
      <c r="AA9" s="6"/>
      <c r="AB9" s="6"/>
      <c r="AC9" s="6"/>
      <c r="AD9" s="6"/>
      <c r="AE9" s="6"/>
      <c r="AF9" s="6"/>
      <c r="AG9" s="6"/>
      <c r="AH9" s="6"/>
      <c r="AI9" s="6"/>
      <c r="AJ9" s="6"/>
    </row>
    <row r="10" spans="1:36" s="7" customFormat="1" ht="74.25" customHeight="1" x14ac:dyDescent="0.25">
      <c r="A10" s="100"/>
      <c r="B10" s="100"/>
      <c r="C10" s="104"/>
      <c r="D10" s="104" t="s">
        <v>56</v>
      </c>
      <c r="E10" s="104" t="s">
        <v>57</v>
      </c>
      <c r="F10" s="104"/>
      <c r="G10" s="104"/>
      <c r="H10" s="104"/>
      <c r="I10" s="104" t="s">
        <v>56</v>
      </c>
      <c r="J10" s="104" t="s">
        <v>57</v>
      </c>
      <c r="K10" s="104"/>
      <c r="L10" s="104"/>
      <c r="M10" s="104"/>
      <c r="N10" s="104" t="s">
        <v>56</v>
      </c>
      <c r="O10" s="104" t="s">
        <v>57</v>
      </c>
      <c r="P10" s="104"/>
      <c r="Q10" s="104"/>
      <c r="R10" s="104"/>
      <c r="S10" s="104" t="s">
        <v>56</v>
      </c>
      <c r="T10" s="104" t="s">
        <v>57</v>
      </c>
      <c r="U10" s="104"/>
      <c r="V10" s="104"/>
      <c r="W10" s="104"/>
      <c r="X10" s="6"/>
      <c r="Y10" s="6"/>
      <c r="Z10" s="6"/>
      <c r="AA10" s="6"/>
      <c r="AB10" s="6"/>
      <c r="AC10" s="6"/>
      <c r="AD10" s="6"/>
      <c r="AE10" s="6"/>
      <c r="AF10" s="6"/>
      <c r="AG10" s="6"/>
      <c r="AH10" s="6"/>
      <c r="AI10" s="6"/>
      <c r="AJ10" s="6"/>
    </row>
    <row r="11" spans="1:36" s="10" customFormat="1" ht="45" x14ac:dyDescent="0.25">
      <c r="A11" s="8">
        <v>1</v>
      </c>
      <c r="B11" s="8">
        <f t="shared" ref="B11" si="0">A11+1</f>
        <v>2</v>
      </c>
      <c r="C11" s="104"/>
      <c r="D11" s="104"/>
      <c r="E11" s="16" t="s">
        <v>2</v>
      </c>
      <c r="F11" s="16" t="s">
        <v>3</v>
      </c>
      <c r="G11" s="16" t="s">
        <v>58</v>
      </c>
      <c r="H11" s="16" t="s">
        <v>59</v>
      </c>
      <c r="I11" s="104"/>
      <c r="J11" s="16" t="s">
        <v>2</v>
      </c>
      <c r="K11" s="16" t="s">
        <v>3</v>
      </c>
      <c r="L11" s="16" t="s">
        <v>58</v>
      </c>
      <c r="M11" s="16" t="s">
        <v>59</v>
      </c>
      <c r="N11" s="104"/>
      <c r="O11" s="16" t="s">
        <v>2</v>
      </c>
      <c r="P11" s="16" t="s">
        <v>3</v>
      </c>
      <c r="Q11" s="16" t="s">
        <v>58</v>
      </c>
      <c r="R11" s="16" t="s">
        <v>59</v>
      </c>
      <c r="S11" s="104"/>
      <c r="T11" s="16" t="s">
        <v>2</v>
      </c>
      <c r="U11" s="16" t="s">
        <v>3</v>
      </c>
      <c r="V11" s="16" t="s">
        <v>58</v>
      </c>
      <c r="W11" s="16" t="s">
        <v>59</v>
      </c>
      <c r="X11" s="9"/>
      <c r="Y11" s="9"/>
      <c r="Z11" s="9"/>
      <c r="AA11" s="9"/>
      <c r="AB11" s="9"/>
      <c r="AC11" s="9"/>
      <c r="AD11" s="9"/>
      <c r="AE11" s="9"/>
      <c r="AF11" s="9"/>
      <c r="AG11" s="9"/>
      <c r="AH11" s="9"/>
      <c r="AI11" s="9"/>
      <c r="AJ11" s="9"/>
    </row>
    <row r="12" spans="1:36" s="11" customFormat="1" x14ac:dyDescent="0.2">
      <c r="A12" s="107" t="s">
        <v>4</v>
      </c>
      <c r="B12" s="107"/>
      <c r="C12" s="107"/>
      <c r="D12" s="107"/>
      <c r="E12" s="107"/>
      <c r="F12" s="107"/>
      <c r="G12" s="107"/>
      <c r="H12" s="107"/>
      <c r="I12" s="107"/>
      <c r="J12" s="107"/>
      <c r="K12" s="107"/>
      <c r="L12" s="107"/>
      <c r="M12" s="3"/>
      <c r="N12" s="3"/>
      <c r="O12" s="3"/>
      <c r="P12" s="3"/>
      <c r="Q12" s="3"/>
      <c r="R12" s="3"/>
      <c r="S12" s="3"/>
      <c r="T12" s="3"/>
      <c r="U12" s="3"/>
      <c r="V12" s="3"/>
      <c r="W12" s="3"/>
      <c r="X12" s="3"/>
      <c r="Y12" s="3"/>
      <c r="Z12" s="3"/>
      <c r="AA12" s="3"/>
      <c r="AB12" s="3"/>
      <c r="AC12" s="3"/>
      <c r="AD12" s="3"/>
      <c r="AE12" s="3"/>
      <c r="AF12" s="3"/>
      <c r="AG12" s="3"/>
      <c r="AH12" s="3"/>
      <c r="AI12" s="3"/>
      <c r="AJ12" s="3"/>
    </row>
    <row r="13" spans="1:36" s="12" customFormat="1" ht="124.5" customHeight="1" x14ac:dyDescent="0.2">
      <c r="A13" s="33">
        <v>1</v>
      </c>
      <c r="B13" s="119" t="s">
        <v>102</v>
      </c>
      <c r="C13" s="28" t="s">
        <v>5</v>
      </c>
      <c r="D13" s="37">
        <f t="shared" ref="D13:D20" si="1">E13+F13+G13+H13</f>
        <v>350</v>
      </c>
      <c r="E13" s="26"/>
      <c r="F13" s="26"/>
      <c r="G13" s="26">
        <v>350</v>
      </c>
      <c r="H13" s="26"/>
      <c r="I13" s="37">
        <f>J13+K13+L13+M13</f>
        <v>350</v>
      </c>
      <c r="J13" s="26"/>
      <c r="K13" s="26"/>
      <c r="L13" s="26">
        <v>350</v>
      </c>
      <c r="M13" s="26"/>
      <c r="N13" s="37">
        <f>O13+P13+Q13+R13</f>
        <v>350</v>
      </c>
      <c r="O13" s="78"/>
      <c r="P13" s="23"/>
      <c r="Q13" s="27">
        <v>350</v>
      </c>
      <c r="R13" s="25"/>
      <c r="S13" s="71">
        <f t="shared" ref="S13:S19" si="2">N13/I13</f>
        <v>1</v>
      </c>
      <c r="T13" s="25"/>
      <c r="U13" s="44"/>
      <c r="V13" s="45">
        <f>Q13/L13</f>
        <v>1</v>
      </c>
      <c r="W13" s="25"/>
      <c r="X13" s="6"/>
      <c r="Y13" s="6"/>
      <c r="Z13" s="6"/>
      <c r="AA13" s="6"/>
      <c r="AB13" s="6"/>
      <c r="AC13" s="6"/>
      <c r="AD13" s="6"/>
      <c r="AE13" s="6"/>
      <c r="AF13" s="6"/>
      <c r="AG13" s="6"/>
      <c r="AH13" s="6"/>
      <c r="AI13" s="6"/>
      <c r="AJ13" s="6"/>
    </row>
    <row r="14" spans="1:36" s="12" customFormat="1" ht="124.5" customHeight="1" x14ac:dyDescent="0.2">
      <c r="A14" s="33"/>
      <c r="B14" s="28" t="s">
        <v>6</v>
      </c>
      <c r="C14" s="28" t="s">
        <v>7</v>
      </c>
      <c r="D14" s="37">
        <f t="shared" ref="D14" si="3">E14+F14+G14+H14</f>
        <v>512</v>
      </c>
      <c r="E14" s="26"/>
      <c r="F14" s="26">
        <v>512</v>
      </c>
      <c r="G14" s="26"/>
      <c r="H14" s="26"/>
      <c r="I14" s="37">
        <f>J14+K14+L14+M14</f>
        <v>512</v>
      </c>
      <c r="J14" s="26"/>
      <c r="K14" s="26">
        <v>512</v>
      </c>
      <c r="L14" s="26"/>
      <c r="M14" s="26"/>
      <c r="N14" s="37">
        <f t="shared" ref="N14:N17" si="4">O14+P14+Q14+R14</f>
        <v>512</v>
      </c>
      <c r="O14" s="78"/>
      <c r="P14" s="77">
        <v>512</v>
      </c>
      <c r="Q14" s="25"/>
      <c r="R14" s="25"/>
      <c r="S14" s="71">
        <f t="shared" ref="S14" si="5">N14/I14</f>
        <v>1</v>
      </c>
      <c r="T14" s="25"/>
      <c r="U14" s="44">
        <f>P14/K14</f>
        <v>1</v>
      </c>
      <c r="V14" s="25"/>
      <c r="W14" s="25"/>
      <c r="X14" s="6"/>
      <c r="Y14" s="6"/>
      <c r="Z14" s="6"/>
      <c r="AA14" s="6"/>
      <c r="AB14" s="6"/>
      <c r="AC14" s="6"/>
      <c r="AD14" s="6"/>
      <c r="AE14" s="6"/>
      <c r="AF14" s="6"/>
      <c r="AG14" s="6"/>
      <c r="AH14" s="6"/>
      <c r="AI14" s="6"/>
      <c r="AJ14" s="6"/>
    </row>
    <row r="15" spans="1:36" s="2" customFormat="1" ht="90.75" hidden="1" customHeight="1" x14ac:dyDescent="0.2">
      <c r="A15" s="33">
        <v>2</v>
      </c>
      <c r="B15" s="28" t="s">
        <v>8</v>
      </c>
      <c r="C15" s="28" t="s">
        <v>9</v>
      </c>
      <c r="D15" s="37">
        <f t="shared" si="1"/>
        <v>0</v>
      </c>
      <c r="E15" s="39"/>
      <c r="F15" s="39">
        <v>0</v>
      </c>
      <c r="G15" s="39"/>
      <c r="H15" s="39"/>
      <c r="I15" s="37">
        <f t="shared" ref="I15:I20" si="6">J15+K15+L15+M15</f>
        <v>0</v>
      </c>
      <c r="J15" s="39"/>
      <c r="K15" s="39">
        <v>0</v>
      </c>
      <c r="L15" s="39"/>
      <c r="M15" s="39"/>
      <c r="N15" s="37">
        <f t="shared" si="4"/>
        <v>0</v>
      </c>
      <c r="O15" s="79"/>
      <c r="P15" s="76">
        <v>0</v>
      </c>
      <c r="Q15" s="30"/>
      <c r="R15" s="30"/>
      <c r="S15" s="71" t="e">
        <f>N15/I15</f>
        <v>#DIV/0!</v>
      </c>
      <c r="T15" s="30"/>
      <c r="U15" s="44" t="e">
        <f t="shared" ref="U15:U40" si="7">P15/K15</f>
        <v>#DIV/0!</v>
      </c>
      <c r="V15" s="30"/>
      <c r="W15" s="30"/>
      <c r="X15" s="3"/>
      <c r="Y15" s="3"/>
      <c r="Z15" s="3"/>
      <c r="AA15" s="3"/>
      <c r="AB15" s="3"/>
      <c r="AC15" s="3"/>
      <c r="AD15" s="3"/>
      <c r="AE15" s="3"/>
      <c r="AF15" s="3"/>
      <c r="AG15" s="3"/>
      <c r="AH15" s="3"/>
      <c r="AI15" s="3"/>
      <c r="AJ15" s="3"/>
    </row>
    <row r="16" spans="1:36" s="2" customFormat="1" ht="104.25" customHeight="1" x14ac:dyDescent="0.2">
      <c r="A16" s="48">
        <v>3</v>
      </c>
      <c r="B16" s="28" t="s">
        <v>10</v>
      </c>
      <c r="C16" s="28" t="s">
        <v>9</v>
      </c>
      <c r="D16" s="37">
        <f t="shared" si="1"/>
        <v>81.2</v>
      </c>
      <c r="E16" s="39"/>
      <c r="F16" s="39">
        <v>81.2</v>
      </c>
      <c r="G16" s="39"/>
      <c r="H16" s="39"/>
      <c r="I16" s="37">
        <f t="shared" si="6"/>
        <v>81.2</v>
      </c>
      <c r="J16" s="39"/>
      <c r="K16" s="39">
        <v>81.2</v>
      </c>
      <c r="L16" s="39"/>
      <c r="M16" s="39"/>
      <c r="N16" s="37">
        <f t="shared" si="4"/>
        <v>35.799999999999997</v>
      </c>
      <c r="O16" s="79"/>
      <c r="P16" s="76">
        <v>35.799999999999997</v>
      </c>
      <c r="Q16" s="30"/>
      <c r="R16" s="30"/>
      <c r="S16" s="71">
        <f>N16/I16</f>
        <v>0.44088669950738912</v>
      </c>
      <c r="T16" s="30"/>
      <c r="U16" s="44">
        <f t="shared" si="7"/>
        <v>0.44088669950738912</v>
      </c>
      <c r="V16" s="44"/>
      <c r="W16" s="30"/>
      <c r="X16" s="3"/>
      <c r="Y16" s="3"/>
      <c r="Z16" s="3"/>
      <c r="AA16" s="3"/>
      <c r="AB16" s="3"/>
      <c r="AC16" s="3"/>
      <c r="AD16" s="3"/>
      <c r="AE16" s="3"/>
      <c r="AF16" s="3"/>
      <c r="AG16" s="3"/>
      <c r="AH16" s="3"/>
      <c r="AI16" s="3"/>
      <c r="AJ16" s="3"/>
    </row>
    <row r="17" spans="1:36" s="2" customFormat="1" ht="90" customHeight="1" x14ac:dyDescent="0.2">
      <c r="A17" s="48">
        <v>4</v>
      </c>
      <c r="B17" s="28" t="s">
        <v>11</v>
      </c>
      <c r="C17" s="28" t="s">
        <v>9</v>
      </c>
      <c r="D17" s="37">
        <f t="shared" si="1"/>
        <v>14726.3</v>
      </c>
      <c r="E17" s="39"/>
      <c r="F17" s="39">
        <v>14726.3</v>
      </c>
      <c r="G17" s="39"/>
      <c r="H17" s="39"/>
      <c r="I17" s="37">
        <f>J17+K17+L17+M17</f>
        <v>14726.3</v>
      </c>
      <c r="J17" s="39"/>
      <c r="K17" s="39">
        <v>14726.3</v>
      </c>
      <c r="L17" s="39"/>
      <c r="M17" s="39"/>
      <c r="N17" s="37">
        <f t="shared" si="4"/>
        <v>14726.3</v>
      </c>
      <c r="O17" s="79"/>
      <c r="P17" s="60">
        <v>14726.3</v>
      </c>
      <c r="Q17" s="30"/>
      <c r="R17" s="30"/>
      <c r="S17" s="71">
        <f t="shared" si="2"/>
        <v>1</v>
      </c>
      <c r="T17" s="30"/>
      <c r="U17" s="44">
        <f t="shared" si="7"/>
        <v>1</v>
      </c>
      <c r="V17" s="30"/>
      <c r="W17" s="30"/>
      <c r="X17" s="3"/>
      <c r="Y17" s="3"/>
      <c r="Z17" s="3"/>
      <c r="AA17" s="3"/>
      <c r="AB17" s="3"/>
      <c r="AC17" s="3"/>
      <c r="AD17" s="3"/>
      <c r="AE17" s="3"/>
      <c r="AF17" s="3"/>
      <c r="AG17" s="3"/>
      <c r="AH17" s="3"/>
      <c r="AI17" s="3"/>
      <c r="AJ17" s="3"/>
    </row>
    <row r="18" spans="1:36" s="2" customFormat="1" ht="108" customHeight="1" x14ac:dyDescent="0.2">
      <c r="A18" s="48">
        <v>5</v>
      </c>
      <c r="B18" s="28" t="s">
        <v>12</v>
      </c>
      <c r="C18" s="28" t="s">
        <v>9</v>
      </c>
      <c r="D18" s="37">
        <f t="shared" si="1"/>
        <v>25691.9</v>
      </c>
      <c r="E18" s="39"/>
      <c r="F18" s="39"/>
      <c r="G18" s="39">
        <v>25691.9</v>
      </c>
      <c r="H18" s="39"/>
      <c r="I18" s="37">
        <f t="shared" si="6"/>
        <v>25691.9</v>
      </c>
      <c r="J18" s="39"/>
      <c r="K18" s="39"/>
      <c r="L18" s="39">
        <v>25691.9</v>
      </c>
      <c r="M18" s="39"/>
      <c r="N18" s="37">
        <f>O18+P18+Q18+R18</f>
        <v>25691.9</v>
      </c>
      <c r="O18" s="79"/>
      <c r="P18" s="30"/>
      <c r="Q18" s="76">
        <v>25691.9</v>
      </c>
      <c r="R18" s="30"/>
      <c r="S18" s="71">
        <f t="shared" si="2"/>
        <v>1</v>
      </c>
      <c r="T18" s="30"/>
      <c r="U18" s="44"/>
      <c r="V18" s="45">
        <f>Q18/L18</f>
        <v>1</v>
      </c>
      <c r="W18" s="30"/>
      <c r="X18" s="3"/>
      <c r="Y18" s="3"/>
      <c r="Z18" s="3"/>
      <c r="AA18" s="3"/>
      <c r="AB18" s="3"/>
      <c r="AC18" s="3"/>
      <c r="AD18" s="3"/>
      <c r="AE18" s="3"/>
      <c r="AF18" s="3"/>
      <c r="AG18" s="3"/>
      <c r="AH18" s="3"/>
      <c r="AI18" s="3"/>
      <c r="AJ18" s="3"/>
    </row>
    <row r="19" spans="1:36" s="2" customFormat="1" ht="137.25" customHeight="1" x14ac:dyDescent="0.2">
      <c r="A19" s="48">
        <v>6</v>
      </c>
      <c r="B19" s="28" t="s">
        <v>78</v>
      </c>
      <c r="C19" s="28" t="s">
        <v>9</v>
      </c>
      <c r="D19" s="37">
        <f t="shared" si="1"/>
        <v>156.19999999999999</v>
      </c>
      <c r="E19" s="39"/>
      <c r="F19" s="39">
        <v>156.19999999999999</v>
      </c>
      <c r="G19" s="39"/>
      <c r="H19" s="39"/>
      <c r="I19" s="37">
        <f t="shared" si="6"/>
        <v>156.19999999999999</v>
      </c>
      <c r="J19" s="39"/>
      <c r="K19" s="39">
        <v>156.19999999999999</v>
      </c>
      <c r="L19" s="39"/>
      <c r="M19" s="39"/>
      <c r="N19" s="37">
        <f>O19+P19+Q19+R19</f>
        <v>78.099999999999994</v>
      </c>
      <c r="O19" s="79"/>
      <c r="P19" s="60">
        <v>78.099999999999994</v>
      </c>
      <c r="Q19" s="30"/>
      <c r="R19" s="30"/>
      <c r="S19" s="71">
        <f t="shared" si="2"/>
        <v>0.5</v>
      </c>
      <c r="T19" s="30"/>
      <c r="U19" s="44">
        <f t="shared" si="7"/>
        <v>0.5</v>
      </c>
      <c r="V19" s="45"/>
      <c r="W19" s="30"/>
      <c r="X19" s="3"/>
      <c r="Y19" s="3"/>
      <c r="Z19" s="3"/>
      <c r="AA19" s="3"/>
      <c r="AB19" s="3"/>
      <c r="AC19" s="3"/>
      <c r="AD19" s="3"/>
      <c r="AE19" s="3"/>
      <c r="AF19" s="3"/>
      <c r="AG19" s="3"/>
      <c r="AH19" s="3"/>
      <c r="AI19" s="3"/>
      <c r="AJ19" s="3"/>
    </row>
    <row r="20" spans="1:36" s="2" customFormat="1" ht="137.25" customHeight="1" x14ac:dyDescent="0.2">
      <c r="A20" s="48">
        <v>7</v>
      </c>
      <c r="B20" s="28" t="s">
        <v>116</v>
      </c>
      <c r="C20" s="28" t="s">
        <v>108</v>
      </c>
      <c r="D20" s="37">
        <f t="shared" si="1"/>
        <v>1605.3</v>
      </c>
      <c r="E20" s="39"/>
      <c r="F20" s="39"/>
      <c r="G20" s="39">
        <v>1605.3</v>
      </c>
      <c r="H20" s="39"/>
      <c r="I20" s="37">
        <f t="shared" si="6"/>
        <v>1605.3</v>
      </c>
      <c r="J20" s="39"/>
      <c r="K20" s="39"/>
      <c r="L20" s="39">
        <v>1605.3</v>
      </c>
      <c r="M20" s="39"/>
      <c r="N20" s="37">
        <f>O20+P20+Q20+R20</f>
        <v>1605.3</v>
      </c>
      <c r="O20" s="79"/>
      <c r="P20" s="60"/>
      <c r="Q20" s="94">
        <v>1605.3</v>
      </c>
      <c r="R20" s="30"/>
      <c r="S20" s="71">
        <f t="shared" ref="S20" si="8">N20/I20</f>
        <v>1</v>
      </c>
      <c r="T20" s="30"/>
      <c r="U20" s="44"/>
      <c r="V20" s="45">
        <f>Q20/L20</f>
        <v>1</v>
      </c>
      <c r="W20" s="30"/>
      <c r="X20" s="3"/>
      <c r="Y20" s="3"/>
      <c r="Z20" s="3"/>
      <c r="AA20" s="3"/>
      <c r="AB20" s="3"/>
      <c r="AC20" s="3"/>
      <c r="AD20" s="3"/>
      <c r="AE20" s="3"/>
      <c r="AF20" s="3"/>
      <c r="AG20" s="3"/>
      <c r="AH20" s="3"/>
      <c r="AI20" s="3"/>
      <c r="AJ20" s="3"/>
    </row>
    <row r="21" spans="1:36" s="2" customFormat="1" ht="137.25" customHeight="1" thickBot="1" x14ac:dyDescent="0.25">
      <c r="A21" s="48">
        <v>8</v>
      </c>
      <c r="B21" s="28" t="s">
        <v>117</v>
      </c>
      <c r="C21" s="80" t="s">
        <v>118</v>
      </c>
      <c r="D21" s="37">
        <f t="shared" ref="D21" si="9">E21+F21+G21+H21</f>
        <v>1000</v>
      </c>
      <c r="E21" s="39"/>
      <c r="F21" s="39"/>
      <c r="G21" s="39">
        <v>1000</v>
      </c>
      <c r="H21" s="39"/>
      <c r="I21" s="37">
        <f t="shared" ref="I21" si="10">J21+K21+L21+M21</f>
        <v>1000</v>
      </c>
      <c r="J21" s="39"/>
      <c r="K21" s="39"/>
      <c r="L21" s="39">
        <v>1000</v>
      </c>
      <c r="M21" s="39"/>
      <c r="N21" s="37">
        <f>O21+P21+Q21+R21</f>
        <v>1000</v>
      </c>
      <c r="O21" s="79"/>
      <c r="P21" s="60"/>
      <c r="Q21" s="94">
        <v>1000</v>
      </c>
      <c r="R21" s="30"/>
      <c r="S21" s="71">
        <f t="shared" ref="S21" si="11">N21/I21</f>
        <v>1</v>
      </c>
      <c r="T21" s="30"/>
      <c r="U21" s="44"/>
      <c r="V21" s="45">
        <f>Q21/L21</f>
        <v>1</v>
      </c>
      <c r="W21" s="30"/>
      <c r="X21" s="3"/>
      <c r="Y21" s="3"/>
      <c r="Z21" s="3"/>
      <c r="AA21" s="3"/>
      <c r="AB21" s="3"/>
      <c r="AC21" s="3"/>
      <c r="AD21" s="3"/>
      <c r="AE21" s="3"/>
      <c r="AF21" s="3"/>
      <c r="AG21" s="3"/>
      <c r="AH21" s="3"/>
      <c r="AI21" s="3"/>
      <c r="AJ21" s="3"/>
    </row>
    <row r="22" spans="1:36" s="2" customFormat="1" ht="17.100000000000001" customHeight="1" thickBot="1" x14ac:dyDescent="0.3">
      <c r="A22" s="49"/>
      <c r="B22" s="35" t="s">
        <v>13</v>
      </c>
      <c r="C22" s="41" t="s">
        <v>56</v>
      </c>
      <c r="D22" s="37">
        <f t="shared" ref="D22:I22" si="12">D13+D14+D15+D16+D17+D18+D19+D20+D21</f>
        <v>44122.9</v>
      </c>
      <c r="E22" s="37">
        <f t="shared" si="12"/>
        <v>0</v>
      </c>
      <c r="F22" s="37">
        <f t="shared" si="12"/>
        <v>15475.7</v>
      </c>
      <c r="G22" s="37">
        <f t="shared" si="12"/>
        <v>28647.200000000001</v>
      </c>
      <c r="H22" s="37">
        <f t="shared" si="12"/>
        <v>0</v>
      </c>
      <c r="I22" s="37">
        <f t="shared" si="12"/>
        <v>44122.9</v>
      </c>
      <c r="J22" s="37">
        <f t="shared" ref="J22:R22" si="13">J13+J14+J15+J16+J17+J18+J19+J20</f>
        <v>0</v>
      </c>
      <c r="K22" s="37">
        <f t="shared" ref="K22:Q22" si="14">K13+K14+K15+K16+K17+K18+K19+K20+K21</f>
        <v>15475.7</v>
      </c>
      <c r="L22" s="37">
        <f t="shared" si="14"/>
        <v>28647.200000000001</v>
      </c>
      <c r="M22" s="37">
        <f t="shared" si="14"/>
        <v>0</v>
      </c>
      <c r="N22" s="37">
        <f t="shared" si="14"/>
        <v>43999.4</v>
      </c>
      <c r="O22" s="37">
        <f t="shared" si="14"/>
        <v>0</v>
      </c>
      <c r="P22" s="37">
        <f t="shared" si="14"/>
        <v>15352.199999999999</v>
      </c>
      <c r="Q22" s="37">
        <f t="shared" si="14"/>
        <v>28647.200000000001</v>
      </c>
      <c r="R22" s="37">
        <f t="shared" si="13"/>
        <v>0</v>
      </c>
      <c r="S22" s="71">
        <f>N22/I22</f>
        <v>0.99720099993427447</v>
      </c>
      <c r="T22" s="37">
        <f>T13+T15+T16+T17+T18+T19</f>
        <v>0</v>
      </c>
      <c r="U22" s="44">
        <f>P22/K22</f>
        <v>0.99201974708736906</v>
      </c>
      <c r="V22" s="45">
        <f t="shared" ref="V22:V93" si="15">Q22/L22</f>
        <v>1</v>
      </c>
      <c r="W22" s="37">
        <f>W13+W15+W16+W17+W18+W19+W20+W21</f>
        <v>0</v>
      </c>
      <c r="X22" s="3"/>
      <c r="Y22" s="3"/>
      <c r="Z22" s="3"/>
      <c r="AA22" s="3"/>
      <c r="AB22" s="3"/>
      <c r="AC22" s="3"/>
      <c r="AD22" s="3"/>
      <c r="AE22" s="3"/>
      <c r="AF22" s="3"/>
      <c r="AG22" s="3"/>
      <c r="AH22" s="3"/>
      <c r="AI22" s="3"/>
      <c r="AJ22" s="3"/>
    </row>
    <row r="23" spans="1:36" s="2" customFormat="1" ht="17.100000000000001" customHeight="1" thickBot="1" x14ac:dyDescent="0.3">
      <c r="A23" s="49"/>
      <c r="B23" s="35"/>
      <c r="C23" s="42" t="s">
        <v>63</v>
      </c>
      <c r="D23" s="37"/>
      <c r="E23" s="37"/>
      <c r="F23" s="37"/>
      <c r="G23" s="37"/>
      <c r="H23" s="37"/>
      <c r="I23" s="37"/>
      <c r="J23" s="37"/>
      <c r="K23" s="37"/>
      <c r="L23" s="37"/>
      <c r="M23" s="37"/>
      <c r="N23" s="30"/>
      <c r="O23" s="30"/>
      <c r="P23" s="30"/>
      <c r="Q23" s="30"/>
      <c r="R23" s="30"/>
      <c r="S23" s="71"/>
      <c r="T23" s="30"/>
      <c r="U23" s="44"/>
      <c r="V23" s="45"/>
      <c r="W23" s="30"/>
      <c r="X23" s="3"/>
      <c r="Y23" s="3"/>
      <c r="Z23" s="3"/>
      <c r="AA23" s="3"/>
      <c r="AB23" s="3"/>
      <c r="AC23" s="3"/>
      <c r="AD23" s="3"/>
      <c r="AE23" s="3"/>
      <c r="AF23" s="3"/>
      <c r="AG23" s="3"/>
      <c r="AH23" s="3"/>
      <c r="AI23" s="3"/>
      <c r="AJ23" s="3"/>
    </row>
    <row r="24" spans="1:36" s="2" customFormat="1" ht="17.100000000000001" customHeight="1" thickBot="1" x14ac:dyDescent="0.3">
      <c r="A24" s="49"/>
      <c r="B24" s="35"/>
      <c r="C24" s="42" t="s">
        <v>64</v>
      </c>
      <c r="D24" s="37">
        <f>D22</f>
        <v>44122.9</v>
      </c>
      <c r="E24" s="37">
        <f t="shared" ref="E24:R24" si="16">E22</f>
        <v>0</v>
      </c>
      <c r="F24" s="37">
        <f t="shared" si="16"/>
        <v>15475.7</v>
      </c>
      <c r="G24" s="37">
        <f t="shared" si="16"/>
        <v>28647.200000000001</v>
      </c>
      <c r="H24" s="37">
        <f t="shared" si="16"/>
        <v>0</v>
      </c>
      <c r="I24" s="37">
        <f t="shared" si="16"/>
        <v>44122.9</v>
      </c>
      <c r="J24" s="37">
        <f t="shared" si="16"/>
        <v>0</v>
      </c>
      <c r="K24" s="37">
        <f t="shared" si="16"/>
        <v>15475.7</v>
      </c>
      <c r="L24" s="37">
        <f t="shared" si="16"/>
        <v>28647.200000000001</v>
      </c>
      <c r="M24" s="37">
        <f t="shared" si="16"/>
        <v>0</v>
      </c>
      <c r="N24" s="37">
        <f t="shared" si="16"/>
        <v>43999.4</v>
      </c>
      <c r="O24" s="37">
        <f t="shared" si="16"/>
        <v>0</v>
      </c>
      <c r="P24" s="37">
        <f t="shared" si="16"/>
        <v>15352.199999999999</v>
      </c>
      <c r="Q24" s="37">
        <f t="shared" si="16"/>
        <v>28647.200000000001</v>
      </c>
      <c r="R24" s="37">
        <f t="shared" si="16"/>
        <v>0</v>
      </c>
      <c r="S24" s="71">
        <f t="shared" ref="S24:S85" si="17">N24/I24</f>
        <v>0.99720099993427447</v>
      </c>
      <c r="T24" s="37">
        <f t="shared" ref="T24:W24" si="18">T22</f>
        <v>0</v>
      </c>
      <c r="U24" s="44">
        <f t="shared" si="7"/>
        <v>0.99201974708736906</v>
      </c>
      <c r="V24" s="45">
        <f t="shared" si="15"/>
        <v>1</v>
      </c>
      <c r="W24" s="37">
        <f t="shared" si="18"/>
        <v>0</v>
      </c>
      <c r="X24" s="3"/>
      <c r="Y24" s="3"/>
      <c r="Z24" s="3"/>
      <c r="AA24" s="3"/>
      <c r="AB24" s="3"/>
      <c r="AC24" s="3"/>
      <c r="AD24" s="3"/>
      <c r="AE24" s="3"/>
      <c r="AF24" s="3"/>
      <c r="AG24" s="3"/>
      <c r="AH24" s="3"/>
      <c r="AI24" s="3"/>
      <c r="AJ24" s="3"/>
    </row>
    <row r="25" spans="1:36" s="2" customFormat="1" ht="15" customHeight="1" x14ac:dyDescent="0.2">
      <c r="A25" s="38" t="s">
        <v>14</v>
      </c>
      <c r="B25" s="38"/>
      <c r="C25" s="38"/>
      <c r="D25" s="38"/>
      <c r="E25" s="38"/>
      <c r="F25" s="38"/>
      <c r="G25" s="38"/>
      <c r="H25" s="38"/>
      <c r="I25" s="38"/>
      <c r="J25" s="38"/>
      <c r="K25" s="38"/>
      <c r="L25" s="38"/>
      <c r="M25" s="30"/>
      <c r="N25" s="30"/>
      <c r="O25" s="30"/>
      <c r="P25" s="30"/>
      <c r="Q25" s="30"/>
      <c r="R25" s="30"/>
      <c r="S25" s="44"/>
      <c r="T25" s="30"/>
      <c r="U25" s="44"/>
      <c r="V25" s="45"/>
      <c r="W25" s="30"/>
      <c r="X25" s="3"/>
      <c r="Y25" s="3"/>
      <c r="Z25" s="3"/>
      <c r="AA25" s="3"/>
      <c r="AB25" s="3"/>
      <c r="AC25" s="3"/>
      <c r="AD25" s="3"/>
      <c r="AE25" s="3"/>
      <c r="AF25" s="3"/>
      <c r="AG25" s="3"/>
      <c r="AH25" s="3"/>
      <c r="AI25" s="3"/>
      <c r="AJ25" s="3"/>
    </row>
    <row r="26" spans="1:36" s="2" customFormat="1" ht="57" customHeight="1" x14ac:dyDescent="0.2">
      <c r="A26" s="48">
        <v>1</v>
      </c>
      <c r="B26" s="28" t="s">
        <v>15</v>
      </c>
      <c r="C26" s="28" t="s">
        <v>5</v>
      </c>
      <c r="D26" s="22">
        <f t="shared" ref="D26:D33" si="19">E26+F26+G26+H26</f>
        <v>84615.4</v>
      </c>
      <c r="E26" s="28"/>
      <c r="F26" s="112">
        <v>84615.4</v>
      </c>
      <c r="G26" s="39"/>
      <c r="H26" s="39"/>
      <c r="I26" s="37">
        <f t="shared" ref="I26:I33" si="20">J26+K26+L26+M26</f>
        <v>84615.4</v>
      </c>
      <c r="J26" s="39"/>
      <c r="K26" s="112">
        <v>84615.4</v>
      </c>
      <c r="L26" s="39"/>
      <c r="M26" s="39"/>
      <c r="N26" s="60">
        <f>O26+P26+Q26+R26</f>
        <v>84615.4</v>
      </c>
      <c r="O26" s="30"/>
      <c r="P26" s="76">
        <v>84615.4</v>
      </c>
      <c r="Q26" s="30"/>
      <c r="R26" s="30"/>
      <c r="S26" s="71">
        <f t="shared" ref="S26:S33" si="21">N26/I26</f>
        <v>1</v>
      </c>
      <c r="T26" s="30"/>
      <c r="U26" s="44">
        <f t="shared" si="7"/>
        <v>1</v>
      </c>
      <c r="V26" s="45"/>
      <c r="W26" s="30"/>
      <c r="X26" s="3"/>
      <c r="Y26" s="3"/>
      <c r="Z26" s="3"/>
      <c r="AA26" s="3"/>
      <c r="AB26" s="3"/>
      <c r="AC26" s="3"/>
      <c r="AD26" s="3"/>
      <c r="AE26" s="3"/>
      <c r="AF26" s="3"/>
      <c r="AG26" s="3"/>
      <c r="AH26" s="3"/>
      <c r="AI26" s="3"/>
      <c r="AJ26" s="3"/>
    </row>
    <row r="27" spans="1:36" s="2" customFormat="1" ht="80.25" customHeight="1" x14ac:dyDescent="0.2">
      <c r="A27" s="48">
        <v>2</v>
      </c>
      <c r="B27" s="28" t="s">
        <v>16</v>
      </c>
      <c r="C27" s="28" t="s">
        <v>5</v>
      </c>
      <c r="D27" s="22">
        <f t="shared" si="19"/>
        <v>40417.1</v>
      </c>
      <c r="E27" s="28"/>
      <c r="F27" s="112">
        <v>40417.1</v>
      </c>
      <c r="G27" s="39"/>
      <c r="H27" s="39"/>
      <c r="I27" s="37">
        <f t="shared" si="20"/>
        <v>40417.1</v>
      </c>
      <c r="J27" s="39"/>
      <c r="K27" s="112">
        <v>40417.1</v>
      </c>
      <c r="L27" s="39"/>
      <c r="M27" s="39"/>
      <c r="N27" s="76">
        <f>O27+P27+Q27+R27</f>
        <v>40417.1</v>
      </c>
      <c r="O27" s="30"/>
      <c r="P27" s="76">
        <v>40417.1</v>
      </c>
      <c r="Q27" s="30"/>
      <c r="R27" s="30"/>
      <c r="S27" s="71">
        <f t="shared" si="21"/>
        <v>1</v>
      </c>
      <c r="T27" s="30"/>
      <c r="U27" s="44">
        <f t="shared" si="7"/>
        <v>1</v>
      </c>
      <c r="V27" s="45"/>
      <c r="W27" s="30"/>
      <c r="X27" s="3"/>
      <c r="Y27" s="3"/>
      <c r="Z27" s="3"/>
      <c r="AA27" s="3"/>
      <c r="AB27" s="3"/>
      <c r="AC27" s="3"/>
      <c r="AD27" s="3"/>
      <c r="AE27" s="3"/>
      <c r="AF27" s="3"/>
      <c r="AG27" s="3"/>
      <c r="AH27" s="3"/>
      <c r="AI27" s="3"/>
      <c r="AJ27" s="3"/>
    </row>
    <row r="28" spans="1:36" s="3" customFormat="1" ht="78" customHeight="1" x14ac:dyDescent="0.25">
      <c r="A28" s="48">
        <v>3</v>
      </c>
      <c r="B28" s="28" t="s">
        <v>83</v>
      </c>
      <c r="C28" s="28" t="s">
        <v>5</v>
      </c>
      <c r="D28" s="22">
        <f t="shared" si="19"/>
        <v>161.19999999999999</v>
      </c>
      <c r="E28" s="28"/>
      <c r="F28" s="120">
        <v>161.19999999999999</v>
      </c>
      <c r="G28" s="39"/>
      <c r="H28" s="39"/>
      <c r="I28" s="37">
        <f t="shared" si="20"/>
        <v>161.19999999999999</v>
      </c>
      <c r="J28" s="39"/>
      <c r="K28" s="120">
        <v>161.19999999999999</v>
      </c>
      <c r="L28" s="39"/>
      <c r="M28" s="39"/>
      <c r="N28" s="60">
        <f>O28+P28+Q28+R28</f>
        <v>129.9</v>
      </c>
      <c r="O28" s="30"/>
      <c r="P28" s="76">
        <v>129.9</v>
      </c>
      <c r="Q28" s="30"/>
      <c r="R28" s="30"/>
      <c r="S28" s="71">
        <f t="shared" si="21"/>
        <v>0.805831265508685</v>
      </c>
      <c r="T28" s="30"/>
      <c r="U28" s="44">
        <f t="shared" si="7"/>
        <v>0.805831265508685</v>
      </c>
      <c r="V28" s="45"/>
      <c r="W28" s="30"/>
      <c r="AA28" s="4"/>
      <c r="AB28" s="4"/>
      <c r="AC28" s="4"/>
      <c r="AD28" s="4"/>
      <c r="AE28" s="4"/>
      <c r="AF28" s="4"/>
      <c r="AG28" s="4"/>
      <c r="AH28" s="4"/>
      <c r="AI28" s="4"/>
      <c r="AJ28" s="4"/>
    </row>
    <row r="29" spans="1:36" s="3" customFormat="1" ht="80.25" customHeight="1" x14ac:dyDescent="0.25">
      <c r="A29" s="48">
        <v>4</v>
      </c>
      <c r="B29" s="28" t="s">
        <v>84</v>
      </c>
      <c r="C29" s="28" t="s">
        <v>5</v>
      </c>
      <c r="D29" s="22">
        <f t="shared" si="19"/>
        <v>923.5</v>
      </c>
      <c r="E29" s="28"/>
      <c r="F29" s="112">
        <v>923.5</v>
      </c>
      <c r="G29" s="39"/>
      <c r="H29" s="39"/>
      <c r="I29" s="37">
        <f t="shared" si="20"/>
        <v>923.5</v>
      </c>
      <c r="J29" s="39"/>
      <c r="K29" s="112">
        <v>923.5</v>
      </c>
      <c r="L29" s="39"/>
      <c r="M29" s="39"/>
      <c r="N29" s="60">
        <f>O29+P29+Q29+R29</f>
        <v>722.5</v>
      </c>
      <c r="O29" s="30"/>
      <c r="P29" s="76">
        <v>722.5</v>
      </c>
      <c r="Q29" s="30"/>
      <c r="R29" s="30"/>
      <c r="S29" s="71">
        <f t="shared" si="21"/>
        <v>0.78234975636166759</v>
      </c>
      <c r="T29" s="30"/>
      <c r="U29" s="44">
        <f t="shared" si="7"/>
        <v>0.78234975636166759</v>
      </c>
      <c r="V29" s="45"/>
      <c r="W29" s="30"/>
      <c r="AA29" s="4"/>
      <c r="AB29" s="4"/>
      <c r="AC29" s="4"/>
      <c r="AD29" s="4"/>
      <c r="AE29" s="4"/>
      <c r="AF29" s="4"/>
      <c r="AG29" s="4"/>
      <c r="AH29" s="4"/>
      <c r="AI29" s="4"/>
      <c r="AJ29" s="4"/>
    </row>
    <row r="30" spans="1:36" s="3" customFormat="1" ht="75.75" customHeight="1" x14ac:dyDescent="0.25">
      <c r="A30" s="48">
        <v>5</v>
      </c>
      <c r="B30" s="28" t="s">
        <v>85</v>
      </c>
      <c r="C30" s="28" t="s">
        <v>5</v>
      </c>
      <c r="D30" s="22">
        <f>E30+F30+G30+H30</f>
        <v>479.1</v>
      </c>
      <c r="E30" s="28"/>
      <c r="F30" s="120">
        <v>478.6</v>
      </c>
      <c r="G30" s="39">
        <v>0.5</v>
      </c>
      <c r="H30" s="39"/>
      <c r="I30" s="37">
        <f t="shared" si="20"/>
        <v>479.1</v>
      </c>
      <c r="J30" s="39"/>
      <c r="K30" s="120">
        <v>478.6</v>
      </c>
      <c r="L30" s="39">
        <v>0.5</v>
      </c>
      <c r="M30" s="39"/>
      <c r="N30" s="60">
        <f>O30+P30+Q30+R30</f>
        <v>479.1</v>
      </c>
      <c r="O30" s="30"/>
      <c r="P30" s="76">
        <v>478.6</v>
      </c>
      <c r="Q30" s="30">
        <v>0.5</v>
      </c>
      <c r="R30" s="30"/>
      <c r="S30" s="71">
        <f t="shared" si="21"/>
        <v>1</v>
      </c>
      <c r="T30" s="30"/>
      <c r="U30" s="44">
        <f>P30/K30</f>
        <v>1</v>
      </c>
      <c r="V30" s="45"/>
      <c r="W30" s="30"/>
      <c r="AA30" s="4"/>
      <c r="AB30" s="4"/>
      <c r="AC30" s="4"/>
      <c r="AD30" s="4"/>
      <c r="AE30" s="4"/>
      <c r="AF30" s="4"/>
      <c r="AG30" s="4"/>
      <c r="AH30" s="4"/>
      <c r="AI30" s="4"/>
      <c r="AJ30" s="4"/>
    </row>
    <row r="31" spans="1:36" s="3" customFormat="1" ht="106.5" customHeight="1" x14ac:dyDescent="0.25">
      <c r="A31" s="48">
        <v>6</v>
      </c>
      <c r="B31" s="28" t="s">
        <v>86</v>
      </c>
      <c r="C31" s="28" t="s">
        <v>5</v>
      </c>
      <c r="D31" s="22">
        <f t="shared" si="19"/>
        <v>19594.900000000001</v>
      </c>
      <c r="E31" s="28"/>
      <c r="F31" s="74"/>
      <c r="G31" s="110">
        <v>19594.900000000001</v>
      </c>
      <c r="H31" s="83"/>
      <c r="I31" s="84">
        <f t="shared" si="20"/>
        <v>19594.900000000001</v>
      </c>
      <c r="J31" s="85"/>
      <c r="K31" s="74"/>
      <c r="L31" s="110">
        <v>19594.900000000001</v>
      </c>
      <c r="M31" s="39"/>
      <c r="N31" s="60">
        <f t="shared" ref="N31:N32" si="22">O31+P31+Q31+R31</f>
        <v>19594.900000000001</v>
      </c>
      <c r="O31" s="30"/>
      <c r="P31" s="30"/>
      <c r="Q31" s="111">
        <v>19594.900000000001</v>
      </c>
      <c r="R31" s="30"/>
      <c r="S31" s="71">
        <f t="shared" si="21"/>
        <v>1</v>
      </c>
      <c r="T31" s="30"/>
      <c r="U31" s="44"/>
      <c r="V31" s="45">
        <f t="shared" si="15"/>
        <v>1</v>
      </c>
      <c r="W31" s="30"/>
      <c r="AA31" s="4"/>
      <c r="AB31" s="4"/>
      <c r="AC31" s="4"/>
      <c r="AD31" s="4"/>
      <c r="AE31" s="4"/>
      <c r="AF31" s="4"/>
      <c r="AG31" s="4"/>
      <c r="AH31" s="4"/>
      <c r="AI31" s="4"/>
      <c r="AJ31" s="4"/>
    </row>
    <row r="32" spans="1:36" s="3" customFormat="1" ht="98.25" customHeight="1" x14ac:dyDescent="0.25">
      <c r="A32" s="48">
        <v>7</v>
      </c>
      <c r="B32" s="28" t="s">
        <v>87</v>
      </c>
      <c r="C32" s="28" t="s">
        <v>5</v>
      </c>
      <c r="D32" s="22">
        <f t="shared" si="19"/>
        <v>29678</v>
      </c>
      <c r="E32" s="28"/>
      <c r="F32" s="54"/>
      <c r="G32" s="112">
        <v>29678</v>
      </c>
      <c r="H32" s="75"/>
      <c r="I32" s="37">
        <f t="shared" si="20"/>
        <v>29678</v>
      </c>
      <c r="J32" s="39"/>
      <c r="K32" s="54"/>
      <c r="L32" s="112">
        <v>29678</v>
      </c>
      <c r="M32" s="39"/>
      <c r="N32" s="60">
        <f t="shared" si="22"/>
        <v>29678</v>
      </c>
      <c r="O32" s="30"/>
      <c r="P32" s="30"/>
      <c r="Q32" s="113">
        <v>29678</v>
      </c>
      <c r="R32" s="30"/>
      <c r="S32" s="71">
        <f t="shared" si="21"/>
        <v>1</v>
      </c>
      <c r="T32" s="30"/>
      <c r="U32" s="44"/>
      <c r="V32" s="45">
        <f t="shared" si="15"/>
        <v>1</v>
      </c>
      <c r="W32" s="30"/>
      <c r="AA32" s="4"/>
      <c r="AB32" s="4"/>
      <c r="AC32" s="4"/>
      <c r="AD32" s="4"/>
      <c r="AE32" s="4"/>
      <c r="AF32" s="4"/>
      <c r="AG32" s="4"/>
      <c r="AH32" s="4"/>
      <c r="AI32" s="4"/>
      <c r="AJ32" s="4"/>
    </row>
    <row r="33" spans="1:36" s="3" customFormat="1" ht="71.25" hidden="1" customHeight="1" x14ac:dyDescent="0.25">
      <c r="A33" s="50">
        <v>8</v>
      </c>
      <c r="B33" s="28" t="s">
        <v>88</v>
      </c>
      <c r="C33" s="29" t="s">
        <v>17</v>
      </c>
      <c r="D33" s="22">
        <f t="shared" si="19"/>
        <v>0</v>
      </c>
      <c r="E33" s="40"/>
      <c r="F33" s="39">
        <v>0</v>
      </c>
      <c r="G33" s="74"/>
      <c r="H33" s="39"/>
      <c r="I33" s="37">
        <f t="shared" si="20"/>
        <v>0</v>
      </c>
      <c r="J33" s="39"/>
      <c r="K33" s="39">
        <v>0</v>
      </c>
      <c r="L33" s="74"/>
      <c r="M33" s="39"/>
      <c r="N33" s="60">
        <f t="shared" ref="N33:N36" si="23">O33+P33+Q33+R33</f>
        <v>0</v>
      </c>
      <c r="O33" s="30"/>
      <c r="P33" s="60">
        <v>0</v>
      </c>
      <c r="Q33" s="30"/>
      <c r="R33" s="30"/>
      <c r="S33" s="71" t="e">
        <f t="shared" si="21"/>
        <v>#DIV/0!</v>
      </c>
      <c r="T33" s="30"/>
      <c r="U33" s="44" t="e">
        <f t="shared" si="7"/>
        <v>#DIV/0!</v>
      </c>
      <c r="V33" s="45"/>
      <c r="W33" s="30"/>
      <c r="AA33" s="4"/>
      <c r="AB33" s="4"/>
      <c r="AC33" s="4"/>
      <c r="AD33" s="4"/>
      <c r="AE33" s="4"/>
      <c r="AF33" s="4"/>
      <c r="AG33" s="4"/>
      <c r="AH33" s="4"/>
      <c r="AI33" s="4"/>
      <c r="AJ33" s="4"/>
    </row>
    <row r="34" spans="1:36" s="3" customFormat="1" ht="141" customHeight="1" x14ac:dyDescent="0.25">
      <c r="A34" s="50">
        <v>9</v>
      </c>
      <c r="B34" s="47" t="s">
        <v>89</v>
      </c>
      <c r="C34" s="91" t="s">
        <v>17</v>
      </c>
      <c r="D34" s="22">
        <f>E34+F34+G34+H34</f>
        <v>312.5</v>
      </c>
      <c r="E34" s="39"/>
      <c r="F34" s="39">
        <v>312.5</v>
      </c>
      <c r="G34" s="39"/>
      <c r="H34" s="39"/>
      <c r="I34" s="37">
        <f>J34+K34+L34</f>
        <v>312.5</v>
      </c>
      <c r="J34" s="39"/>
      <c r="K34" s="39">
        <v>312.5</v>
      </c>
      <c r="L34" s="39"/>
      <c r="M34" s="39"/>
      <c r="N34" s="60">
        <f t="shared" si="23"/>
        <v>234.4</v>
      </c>
      <c r="O34" s="30"/>
      <c r="P34" s="60">
        <v>234.4</v>
      </c>
      <c r="Q34" s="30"/>
      <c r="R34" s="30"/>
      <c r="S34" s="71">
        <f t="shared" ref="S34:S36" si="24">N34/I34</f>
        <v>0.75007999999999997</v>
      </c>
      <c r="T34" s="30"/>
      <c r="U34" s="44">
        <f>P34/K34</f>
        <v>0.75007999999999997</v>
      </c>
      <c r="V34" s="45"/>
      <c r="W34" s="30"/>
      <c r="AA34" s="4"/>
      <c r="AB34" s="4"/>
      <c r="AC34" s="4"/>
      <c r="AD34" s="4"/>
      <c r="AE34" s="4"/>
      <c r="AF34" s="4"/>
      <c r="AG34" s="4"/>
      <c r="AH34" s="4"/>
      <c r="AI34" s="4"/>
      <c r="AJ34" s="4"/>
    </row>
    <row r="35" spans="1:36" s="3" customFormat="1" ht="98.25" customHeight="1" x14ac:dyDescent="0.25">
      <c r="A35" s="50">
        <v>11</v>
      </c>
      <c r="B35" s="121" t="s">
        <v>97</v>
      </c>
      <c r="C35" s="122" t="s">
        <v>5</v>
      </c>
      <c r="D35" s="22">
        <f>E35+F35+G35+H35</f>
        <v>1129.5</v>
      </c>
      <c r="E35" s="39"/>
      <c r="F35" s="54"/>
      <c r="G35" s="123">
        <v>1129.5</v>
      </c>
      <c r="H35" s="75"/>
      <c r="I35" s="37">
        <f>J35+K35+L35</f>
        <v>1129.5</v>
      </c>
      <c r="J35" s="39"/>
      <c r="K35" s="54"/>
      <c r="L35" s="123">
        <v>1129.5</v>
      </c>
      <c r="M35" s="39"/>
      <c r="N35" s="76">
        <f t="shared" si="23"/>
        <v>1129.5</v>
      </c>
      <c r="O35" s="30"/>
      <c r="P35" s="30"/>
      <c r="Q35" s="94">
        <v>1129.5</v>
      </c>
      <c r="R35" s="30"/>
      <c r="S35" s="71">
        <f t="shared" si="24"/>
        <v>1</v>
      </c>
      <c r="T35" s="30"/>
      <c r="U35" s="44"/>
      <c r="V35" s="45">
        <f>Q35/L35</f>
        <v>1</v>
      </c>
      <c r="W35" s="30"/>
      <c r="AA35" s="4"/>
      <c r="AB35" s="4"/>
      <c r="AC35" s="4"/>
      <c r="AD35" s="4"/>
      <c r="AE35" s="4"/>
      <c r="AF35" s="4"/>
      <c r="AG35" s="4"/>
      <c r="AH35" s="4"/>
      <c r="AI35" s="4"/>
      <c r="AJ35" s="4"/>
    </row>
    <row r="36" spans="1:36" s="3" customFormat="1" ht="120" customHeight="1" x14ac:dyDescent="0.25">
      <c r="A36" s="50"/>
      <c r="B36" s="31" t="s">
        <v>109</v>
      </c>
      <c r="C36" s="124" t="s">
        <v>17</v>
      </c>
      <c r="D36" s="22">
        <f t="shared" ref="D36" si="25">E36+F36+G36+H36</f>
        <v>8046.4</v>
      </c>
      <c r="E36" s="39">
        <v>8046.4</v>
      </c>
      <c r="F36" s="120"/>
      <c r="G36" s="120"/>
      <c r="H36" s="39"/>
      <c r="I36" s="37">
        <f t="shared" ref="I36" si="26">J36+K36+L36</f>
        <v>8046.4</v>
      </c>
      <c r="J36" s="39">
        <v>8046.4</v>
      </c>
      <c r="K36" s="120"/>
      <c r="L36" s="120"/>
      <c r="M36" s="39"/>
      <c r="N36" s="60">
        <f t="shared" si="23"/>
        <v>7761</v>
      </c>
      <c r="O36" s="94">
        <v>7761</v>
      </c>
      <c r="P36" s="30"/>
      <c r="Q36" s="30"/>
      <c r="R36" s="30"/>
      <c r="S36" s="71">
        <f t="shared" si="24"/>
        <v>0.96453072181348187</v>
      </c>
      <c r="T36" s="44">
        <f>O36/J36</f>
        <v>0.96453072181348187</v>
      </c>
      <c r="U36" s="44"/>
      <c r="V36" s="45"/>
      <c r="W36" s="30"/>
      <c r="AA36" s="4"/>
      <c r="AB36" s="4"/>
      <c r="AC36" s="4"/>
      <c r="AD36" s="4"/>
      <c r="AE36" s="4"/>
      <c r="AF36" s="4"/>
      <c r="AG36" s="4"/>
      <c r="AH36" s="4"/>
      <c r="AI36" s="4"/>
      <c r="AJ36" s="4"/>
    </row>
    <row r="37" spans="1:36" s="3" customFormat="1" ht="120" customHeight="1" thickBot="1" x14ac:dyDescent="0.3">
      <c r="A37" s="50"/>
      <c r="B37" s="31" t="s">
        <v>119</v>
      </c>
      <c r="C37" s="125" t="s">
        <v>17</v>
      </c>
      <c r="D37" s="22">
        <f t="shared" ref="D37" si="27">E37+F37+G37+H37</f>
        <v>149.9</v>
      </c>
      <c r="E37" s="39">
        <v>146.80000000000001</v>
      </c>
      <c r="F37" s="123">
        <v>3</v>
      </c>
      <c r="G37" s="120">
        <v>0.1</v>
      </c>
      <c r="H37" s="39"/>
      <c r="I37" s="37">
        <f t="shared" ref="I37" si="28">J37+K37+L37</f>
        <v>149.9</v>
      </c>
      <c r="J37" s="39">
        <v>146.80000000000001</v>
      </c>
      <c r="K37" s="123">
        <v>3</v>
      </c>
      <c r="L37" s="120">
        <v>0.1</v>
      </c>
      <c r="M37" s="39"/>
      <c r="N37" s="60">
        <f t="shared" ref="N37" si="29">O37+P37+Q37+R37</f>
        <v>149.9</v>
      </c>
      <c r="O37" s="39">
        <v>146.80000000000001</v>
      </c>
      <c r="P37" s="123">
        <v>3</v>
      </c>
      <c r="Q37" s="120">
        <v>0.1</v>
      </c>
      <c r="R37" s="30"/>
      <c r="S37" s="71">
        <f t="shared" ref="S37" si="30">N37/I37</f>
        <v>1</v>
      </c>
      <c r="T37" s="44">
        <f>O37/J37</f>
        <v>1</v>
      </c>
      <c r="U37" s="44"/>
      <c r="V37" s="45"/>
      <c r="W37" s="30"/>
      <c r="AA37" s="4"/>
      <c r="AB37" s="4"/>
      <c r="AC37" s="4"/>
      <c r="AD37" s="4"/>
      <c r="AE37" s="4"/>
      <c r="AF37" s="4"/>
      <c r="AG37" s="4"/>
      <c r="AH37" s="4"/>
      <c r="AI37" s="4"/>
      <c r="AJ37" s="4"/>
    </row>
    <row r="38" spans="1:36" s="3" customFormat="1" ht="17.100000000000001" customHeight="1" thickBot="1" x14ac:dyDescent="0.3">
      <c r="A38" s="51"/>
      <c r="B38" s="35" t="s">
        <v>13</v>
      </c>
      <c r="C38" s="41" t="s">
        <v>56</v>
      </c>
      <c r="D38" s="22">
        <f>SUM(D26:D37)</f>
        <v>185507.5</v>
      </c>
      <c r="E38" s="22">
        <f t="shared" ref="E38:R38" si="31">SUM(E26:E37)</f>
        <v>8193.1999999999989</v>
      </c>
      <c r="F38" s="22">
        <f t="shared" si="31"/>
        <v>126911.3</v>
      </c>
      <c r="G38" s="22">
        <f t="shared" si="31"/>
        <v>50403</v>
      </c>
      <c r="H38" s="22">
        <f t="shared" si="31"/>
        <v>0</v>
      </c>
      <c r="I38" s="22">
        <f t="shared" si="31"/>
        <v>185507.5</v>
      </c>
      <c r="J38" s="22">
        <f t="shared" si="31"/>
        <v>8193.1999999999989</v>
      </c>
      <c r="K38" s="22">
        <f t="shared" si="31"/>
        <v>126911.3</v>
      </c>
      <c r="L38" s="22">
        <f t="shared" si="31"/>
        <v>50403</v>
      </c>
      <c r="M38" s="22">
        <f t="shared" si="31"/>
        <v>0</v>
      </c>
      <c r="N38" s="22">
        <f>SUM(N26:N37)</f>
        <v>184911.69999999998</v>
      </c>
      <c r="O38" s="22">
        <f t="shared" si="31"/>
        <v>7907.8</v>
      </c>
      <c r="P38" s="22">
        <f t="shared" si="31"/>
        <v>126600.9</v>
      </c>
      <c r="Q38" s="22">
        <f t="shared" si="31"/>
        <v>50403</v>
      </c>
      <c r="R38" s="22">
        <f t="shared" si="31"/>
        <v>0</v>
      </c>
      <c r="S38" s="44">
        <f>N38/I38</f>
        <v>0.99678827001603698</v>
      </c>
      <c r="T38" s="22">
        <f>SUM(T26:T35)</f>
        <v>0</v>
      </c>
      <c r="U38" s="22" t="e">
        <f>SUM(U26:U35)</f>
        <v>#DIV/0!</v>
      </c>
      <c r="V38" s="22">
        <f>SUM(V26:V35)</f>
        <v>3</v>
      </c>
      <c r="W38" s="22">
        <f>SUM(W26:W35)</f>
        <v>0</v>
      </c>
      <c r="AA38" s="4"/>
      <c r="AB38" s="4"/>
      <c r="AC38" s="4"/>
      <c r="AD38" s="4"/>
      <c r="AE38" s="4"/>
      <c r="AF38" s="4"/>
      <c r="AG38" s="4"/>
      <c r="AH38" s="4"/>
      <c r="AI38" s="4"/>
      <c r="AJ38" s="4"/>
    </row>
    <row r="39" spans="1:36" s="3" customFormat="1" ht="17.100000000000001" customHeight="1" thickBot="1" x14ac:dyDescent="0.3">
      <c r="A39" s="51"/>
      <c r="B39" s="35"/>
      <c r="C39" s="42" t="s">
        <v>63</v>
      </c>
      <c r="D39" s="22"/>
      <c r="E39" s="36"/>
      <c r="F39" s="37"/>
      <c r="G39" s="37"/>
      <c r="H39" s="37"/>
      <c r="I39" s="22"/>
      <c r="J39" s="36"/>
      <c r="K39" s="37"/>
      <c r="L39" s="37"/>
      <c r="M39" s="37"/>
      <c r="N39" s="22"/>
      <c r="O39" s="36"/>
      <c r="P39" s="37"/>
      <c r="Q39" s="37"/>
      <c r="R39" s="37"/>
      <c r="S39" s="44"/>
      <c r="T39" s="30"/>
      <c r="U39" s="44"/>
      <c r="V39" s="45"/>
      <c r="W39" s="30"/>
      <c r="AA39" s="4"/>
      <c r="AB39" s="4"/>
      <c r="AC39" s="4"/>
      <c r="AD39" s="4"/>
      <c r="AE39" s="4"/>
      <c r="AF39" s="4"/>
      <c r="AG39" s="4"/>
      <c r="AH39" s="4"/>
      <c r="AI39" s="4"/>
      <c r="AJ39" s="4"/>
    </row>
    <row r="40" spans="1:36" s="3" customFormat="1" ht="17.100000000000001" customHeight="1" thickBot="1" x14ac:dyDescent="0.3">
      <c r="A40" s="51"/>
      <c r="B40" s="35"/>
      <c r="C40" s="42" t="s">
        <v>64</v>
      </c>
      <c r="D40" s="22">
        <f>D38</f>
        <v>185507.5</v>
      </c>
      <c r="E40" s="22">
        <f t="shared" ref="E40:H40" si="32">E38</f>
        <v>8193.1999999999989</v>
      </c>
      <c r="F40" s="22">
        <f t="shared" si="32"/>
        <v>126911.3</v>
      </c>
      <c r="G40" s="22">
        <f t="shared" si="32"/>
        <v>50403</v>
      </c>
      <c r="H40" s="22">
        <f t="shared" si="32"/>
        <v>0</v>
      </c>
      <c r="I40" s="22">
        <f>I38</f>
        <v>185507.5</v>
      </c>
      <c r="J40" s="22">
        <f t="shared" ref="J40:M40" si="33">J38</f>
        <v>8193.1999999999989</v>
      </c>
      <c r="K40" s="22">
        <f t="shared" si="33"/>
        <v>126911.3</v>
      </c>
      <c r="L40" s="22">
        <f t="shared" si="33"/>
        <v>50403</v>
      </c>
      <c r="M40" s="22">
        <f t="shared" si="33"/>
        <v>0</v>
      </c>
      <c r="N40" s="22">
        <f>N38</f>
        <v>184911.69999999998</v>
      </c>
      <c r="O40" s="22">
        <f t="shared" ref="O40:R40" si="34">O38</f>
        <v>7907.8</v>
      </c>
      <c r="P40" s="22">
        <f t="shared" si="34"/>
        <v>126600.9</v>
      </c>
      <c r="Q40" s="22">
        <f t="shared" si="34"/>
        <v>50403</v>
      </c>
      <c r="R40" s="22">
        <f t="shared" si="34"/>
        <v>0</v>
      </c>
      <c r="S40" s="44">
        <f>N40/I40</f>
        <v>0.99678827001603698</v>
      </c>
      <c r="T40" s="22">
        <f t="shared" ref="T40:W40" si="35">T38</f>
        <v>0</v>
      </c>
      <c r="U40" s="44">
        <f t="shared" si="7"/>
        <v>0.9975541973015799</v>
      </c>
      <c r="V40" s="45">
        <f t="shared" si="15"/>
        <v>1</v>
      </c>
      <c r="W40" s="22">
        <f t="shared" si="35"/>
        <v>0</v>
      </c>
      <c r="AA40" s="4"/>
      <c r="AB40" s="4"/>
      <c r="AC40" s="4"/>
      <c r="AD40" s="4"/>
      <c r="AE40" s="4"/>
      <c r="AF40" s="4"/>
      <c r="AG40" s="4"/>
      <c r="AH40" s="4"/>
      <c r="AI40" s="4"/>
      <c r="AJ40" s="4"/>
    </row>
    <row r="41" spans="1:36" s="3" customFormat="1" ht="17.100000000000001" customHeight="1" thickBot="1" x14ac:dyDescent="0.3">
      <c r="A41" s="55"/>
      <c r="B41" s="108" t="s">
        <v>77</v>
      </c>
      <c r="C41" s="108"/>
      <c r="D41" s="109"/>
      <c r="E41" s="109"/>
      <c r="F41" s="109"/>
      <c r="G41" s="109"/>
      <c r="H41" s="108"/>
      <c r="I41" s="108"/>
      <c r="J41" s="108"/>
      <c r="K41" s="108"/>
      <c r="L41" s="108"/>
      <c r="M41" s="108"/>
      <c r="N41" s="21"/>
      <c r="O41" s="21"/>
      <c r="P41" s="21"/>
      <c r="Q41" s="21"/>
      <c r="R41" s="21"/>
      <c r="S41" s="44"/>
      <c r="T41" s="21"/>
      <c r="U41" s="44"/>
      <c r="V41" s="45"/>
      <c r="W41" s="21"/>
      <c r="AA41" s="4"/>
      <c r="AB41" s="4"/>
      <c r="AC41" s="4"/>
      <c r="AD41" s="4"/>
      <c r="AE41" s="4"/>
      <c r="AF41" s="4"/>
      <c r="AG41" s="4"/>
      <c r="AH41" s="4"/>
      <c r="AI41" s="4"/>
      <c r="AJ41" s="4"/>
    </row>
    <row r="42" spans="1:36" s="3" customFormat="1" ht="132" customHeight="1" thickBot="1" x14ac:dyDescent="0.3">
      <c r="A42" s="51">
        <v>1</v>
      </c>
      <c r="B42" s="126" t="s">
        <v>113</v>
      </c>
      <c r="C42" s="93" t="s">
        <v>114</v>
      </c>
      <c r="D42" s="22">
        <f>E42+F42+G42+H42</f>
        <v>100</v>
      </c>
      <c r="E42" s="28"/>
      <c r="F42" s="31"/>
      <c r="G42" s="26">
        <v>100</v>
      </c>
      <c r="H42" s="26"/>
      <c r="I42" s="22">
        <f t="shared" ref="I42" si="36">J42+K42+L42+M42</f>
        <v>100</v>
      </c>
      <c r="J42" s="26"/>
      <c r="K42" s="26"/>
      <c r="L42" s="26">
        <v>100</v>
      </c>
      <c r="M42" s="26"/>
      <c r="N42" s="60">
        <f>O42+P42+Q42+R42</f>
        <v>100</v>
      </c>
      <c r="O42" s="27"/>
      <c r="P42" s="27"/>
      <c r="Q42" s="77">
        <v>100</v>
      </c>
      <c r="R42" s="25"/>
      <c r="S42" s="71">
        <f>N42/I42</f>
        <v>1</v>
      </c>
      <c r="T42" s="27"/>
      <c r="U42" s="44"/>
      <c r="V42" s="45">
        <f t="shared" ref="V42" si="37">Q42/L42</f>
        <v>1</v>
      </c>
      <c r="W42" s="25"/>
      <c r="AA42" s="4"/>
      <c r="AB42" s="4"/>
      <c r="AC42" s="4"/>
      <c r="AD42" s="4"/>
      <c r="AE42" s="4"/>
      <c r="AF42" s="4"/>
      <c r="AG42" s="4"/>
      <c r="AH42" s="4"/>
      <c r="AI42" s="4"/>
      <c r="AJ42" s="4"/>
    </row>
    <row r="43" spans="1:36" s="3" customFormat="1" ht="132" customHeight="1" x14ac:dyDescent="0.25">
      <c r="A43" s="89">
        <v>2</v>
      </c>
      <c r="B43" s="127" t="s">
        <v>115</v>
      </c>
      <c r="C43" s="28" t="s">
        <v>114</v>
      </c>
      <c r="D43" s="22">
        <f>E43+F43+G43+H43</f>
        <v>86782.500000000015</v>
      </c>
      <c r="E43" s="88">
        <v>78893.100000000006</v>
      </c>
      <c r="F43" s="31">
        <v>7802.6</v>
      </c>
      <c r="G43" s="26">
        <v>86.8</v>
      </c>
      <c r="H43" s="26"/>
      <c r="I43" s="22">
        <f t="shared" ref="I43" si="38">J43+K43+L43+M43</f>
        <v>86782.500000000015</v>
      </c>
      <c r="J43" s="88">
        <v>78893.100000000006</v>
      </c>
      <c r="K43" s="31">
        <v>7802.6</v>
      </c>
      <c r="L43" s="26">
        <v>86.8</v>
      </c>
      <c r="M43" s="26"/>
      <c r="N43" s="60">
        <f>O43+P43+Q43+R43</f>
        <v>86782.500000000015</v>
      </c>
      <c r="O43" s="27">
        <v>78893.100000000006</v>
      </c>
      <c r="P43" s="27">
        <v>7802.6</v>
      </c>
      <c r="Q43" s="77">
        <v>86.8</v>
      </c>
      <c r="R43" s="25"/>
      <c r="S43" s="71">
        <f>N43/I43</f>
        <v>1</v>
      </c>
      <c r="T43" s="44">
        <f>O43/J43</f>
        <v>1</v>
      </c>
      <c r="U43" s="44">
        <f t="shared" ref="U43" si="39">P43/K43</f>
        <v>1</v>
      </c>
      <c r="V43" s="45">
        <f>Q43/L43</f>
        <v>1</v>
      </c>
      <c r="W43" s="25"/>
      <c r="AA43" s="4"/>
      <c r="AB43" s="4"/>
      <c r="AC43" s="4"/>
      <c r="AD43" s="4"/>
      <c r="AE43" s="4"/>
      <c r="AF43" s="4"/>
      <c r="AG43" s="4"/>
      <c r="AH43" s="4"/>
      <c r="AI43" s="4"/>
      <c r="AJ43" s="4"/>
    </row>
    <row r="44" spans="1:36" s="3" customFormat="1" ht="132" customHeight="1" thickBot="1" x14ac:dyDescent="0.3">
      <c r="A44" s="55">
        <v>3</v>
      </c>
      <c r="B44" s="128" t="s">
        <v>120</v>
      </c>
      <c r="C44" s="80" t="s">
        <v>114</v>
      </c>
      <c r="D44" s="22">
        <f>E44+F44+G44+H44</f>
        <v>3949.9</v>
      </c>
      <c r="E44" s="88"/>
      <c r="F44" s="114">
        <v>3946</v>
      </c>
      <c r="G44" s="26">
        <v>3.9</v>
      </c>
      <c r="H44" s="26"/>
      <c r="I44" s="22">
        <f t="shared" ref="I44" si="40">J44+K44+L44+M44</f>
        <v>3949.9</v>
      </c>
      <c r="J44" s="88"/>
      <c r="K44" s="31">
        <v>3946</v>
      </c>
      <c r="L44" s="26">
        <v>3.9</v>
      </c>
      <c r="M44" s="26"/>
      <c r="N44" s="60">
        <f>O44+P44+Q44+R44</f>
        <v>3949.9</v>
      </c>
      <c r="O44" s="27"/>
      <c r="P44" s="27">
        <v>3946</v>
      </c>
      <c r="Q44" s="77">
        <v>3.9</v>
      </c>
      <c r="R44" s="25"/>
      <c r="S44" s="71">
        <f>N44/I44</f>
        <v>1</v>
      </c>
      <c r="T44" s="44"/>
      <c r="U44" s="44">
        <f t="shared" ref="U44" si="41">P44/K44</f>
        <v>1</v>
      </c>
      <c r="V44" s="45">
        <f>Q44/L44</f>
        <v>1</v>
      </c>
      <c r="W44" s="25"/>
      <c r="AA44" s="4"/>
      <c r="AB44" s="4"/>
      <c r="AC44" s="4"/>
      <c r="AD44" s="4"/>
      <c r="AE44" s="4"/>
      <c r="AF44" s="4"/>
      <c r="AG44" s="4"/>
      <c r="AH44" s="4"/>
      <c r="AI44" s="4"/>
      <c r="AJ44" s="4"/>
    </row>
    <row r="45" spans="1:36" s="3" customFormat="1" ht="17.100000000000001" customHeight="1" thickBot="1" x14ac:dyDescent="0.3">
      <c r="A45" s="55"/>
      <c r="B45" s="35" t="s">
        <v>13</v>
      </c>
      <c r="C45" s="41" t="s">
        <v>56</v>
      </c>
      <c r="D45" s="57">
        <f>SUM(D42:D44)</f>
        <v>90832.400000000009</v>
      </c>
      <c r="E45" s="57">
        <f t="shared" ref="E45:Q45" si="42">SUM(E42:E44)</f>
        <v>78893.100000000006</v>
      </c>
      <c r="F45" s="57">
        <f t="shared" si="42"/>
        <v>11748.6</v>
      </c>
      <c r="G45" s="57">
        <f t="shared" si="42"/>
        <v>190.70000000000002</v>
      </c>
      <c r="H45" s="57">
        <f t="shared" si="42"/>
        <v>0</v>
      </c>
      <c r="I45" s="57">
        <f t="shared" si="42"/>
        <v>90832.400000000009</v>
      </c>
      <c r="J45" s="57">
        <f t="shared" si="42"/>
        <v>78893.100000000006</v>
      </c>
      <c r="K45" s="57">
        <f t="shared" si="42"/>
        <v>11748.6</v>
      </c>
      <c r="L45" s="57">
        <f t="shared" si="42"/>
        <v>190.70000000000002</v>
      </c>
      <c r="M45" s="57">
        <f t="shared" si="42"/>
        <v>0</v>
      </c>
      <c r="N45" s="57">
        <f>SUM(N42:N44)</f>
        <v>90832.400000000009</v>
      </c>
      <c r="O45" s="57">
        <f t="shared" si="42"/>
        <v>78893.100000000006</v>
      </c>
      <c r="P45" s="57">
        <f t="shared" si="42"/>
        <v>11748.6</v>
      </c>
      <c r="Q45" s="57">
        <f t="shared" si="42"/>
        <v>190.70000000000002</v>
      </c>
      <c r="R45" s="57">
        <f t="shared" ref="R45" si="43">SUM(R42:R43)</f>
        <v>0</v>
      </c>
      <c r="S45" s="44">
        <f>N45/I45</f>
        <v>1</v>
      </c>
      <c r="T45" s="57">
        <f>SUM(T42:T42)</f>
        <v>0</v>
      </c>
      <c r="U45" s="57">
        <f>SUM(U42:U42)</f>
        <v>0</v>
      </c>
      <c r="V45" s="57">
        <f>SUM(V42:V42)</f>
        <v>1</v>
      </c>
      <c r="W45" s="57">
        <f>SUM(W42:W42)</f>
        <v>0</v>
      </c>
      <c r="AA45" s="4"/>
      <c r="AB45" s="4"/>
      <c r="AC45" s="4"/>
      <c r="AD45" s="4"/>
      <c r="AE45" s="4"/>
      <c r="AF45" s="4"/>
      <c r="AG45" s="4"/>
      <c r="AH45" s="4"/>
      <c r="AI45" s="4"/>
      <c r="AJ45" s="4"/>
    </row>
    <row r="46" spans="1:36" s="3" customFormat="1" ht="17.100000000000001" customHeight="1" thickBot="1" x14ac:dyDescent="0.3">
      <c r="A46" s="55"/>
      <c r="B46" s="35"/>
      <c r="C46" s="42" t="s">
        <v>63</v>
      </c>
      <c r="D46" s="57"/>
      <c r="E46" s="22"/>
      <c r="F46" s="22"/>
      <c r="G46" s="22"/>
      <c r="H46" s="22"/>
      <c r="I46" s="57"/>
      <c r="J46" s="22"/>
      <c r="K46" s="22"/>
      <c r="L46" s="22"/>
      <c r="M46" s="22"/>
      <c r="N46" s="57"/>
      <c r="O46" s="22"/>
      <c r="P46" s="22"/>
      <c r="Q46" s="22"/>
      <c r="R46" s="22"/>
      <c r="S46" s="44"/>
      <c r="T46" s="23"/>
      <c r="U46" s="44"/>
      <c r="V46" s="45"/>
      <c r="W46" s="23"/>
      <c r="AA46" s="4"/>
      <c r="AB46" s="4"/>
      <c r="AC46" s="4"/>
      <c r="AD46" s="4"/>
      <c r="AE46" s="4"/>
      <c r="AF46" s="4"/>
      <c r="AG46" s="4"/>
      <c r="AH46" s="4"/>
      <c r="AI46" s="4"/>
      <c r="AJ46" s="4"/>
    </row>
    <row r="47" spans="1:36" s="3" customFormat="1" ht="17.100000000000001" customHeight="1" thickBot="1" x14ac:dyDescent="0.3">
      <c r="A47" s="55"/>
      <c r="B47" s="35"/>
      <c r="C47" s="56" t="s">
        <v>64</v>
      </c>
      <c r="D47" s="57">
        <f t="shared" ref="D47:R47" si="44">D45</f>
        <v>90832.400000000009</v>
      </c>
      <c r="E47" s="57">
        <f t="shared" si="44"/>
        <v>78893.100000000006</v>
      </c>
      <c r="F47" s="57">
        <f>F45</f>
        <v>11748.6</v>
      </c>
      <c r="G47" s="57">
        <f t="shared" si="44"/>
        <v>190.70000000000002</v>
      </c>
      <c r="H47" s="57">
        <f t="shared" si="44"/>
        <v>0</v>
      </c>
      <c r="I47" s="57">
        <f t="shared" si="44"/>
        <v>90832.400000000009</v>
      </c>
      <c r="J47" s="57">
        <f t="shared" si="44"/>
        <v>78893.100000000006</v>
      </c>
      <c r="K47" s="57">
        <f t="shared" si="44"/>
        <v>11748.6</v>
      </c>
      <c r="L47" s="57">
        <f t="shared" si="44"/>
        <v>190.70000000000002</v>
      </c>
      <c r="M47" s="57">
        <f t="shared" si="44"/>
        <v>0</v>
      </c>
      <c r="N47" s="57">
        <f t="shared" si="44"/>
        <v>90832.400000000009</v>
      </c>
      <c r="O47" s="57">
        <f t="shared" si="44"/>
        <v>78893.100000000006</v>
      </c>
      <c r="P47" s="57">
        <f t="shared" si="44"/>
        <v>11748.6</v>
      </c>
      <c r="Q47" s="57">
        <f t="shared" si="44"/>
        <v>190.70000000000002</v>
      </c>
      <c r="R47" s="57">
        <f t="shared" si="44"/>
        <v>0</v>
      </c>
      <c r="S47" s="44">
        <f t="shared" ref="S47" si="45">N47/I47</f>
        <v>1</v>
      </c>
      <c r="T47" s="57">
        <f>T45</f>
        <v>0</v>
      </c>
      <c r="U47" s="44"/>
      <c r="V47" s="45">
        <f t="shared" ref="V47" si="46">Q47/L47</f>
        <v>1</v>
      </c>
      <c r="W47" s="57">
        <f>W45</f>
        <v>0</v>
      </c>
      <c r="AA47" s="4"/>
      <c r="AB47" s="4"/>
      <c r="AC47" s="4"/>
      <c r="AD47" s="4"/>
      <c r="AE47" s="4"/>
      <c r="AF47" s="4"/>
      <c r="AG47" s="4"/>
      <c r="AH47" s="4"/>
      <c r="AI47" s="4"/>
      <c r="AJ47" s="4"/>
    </row>
    <row r="48" spans="1:36" s="12" customFormat="1" ht="19.5" hidden="1" customHeight="1" thickBot="1" x14ac:dyDescent="0.25">
      <c r="A48" s="129" t="s">
        <v>99</v>
      </c>
      <c r="B48" s="129"/>
      <c r="C48" s="129"/>
      <c r="D48" s="129"/>
      <c r="E48" s="129"/>
      <c r="F48" s="129"/>
      <c r="G48" s="129"/>
      <c r="H48" s="129"/>
      <c r="I48" s="129"/>
      <c r="J48" s="129"/>
      <c r="K48" s="129"/>
      <c r="L48" s="129"/>
      <c r="M48" s="25"/>
      <c r="N48" s="25"/>
      <c r="O48" s="25"/>
      <c r="P48" s="25"/>
      <c r="Q48" s="25"/>
      <c r="R48" s="25"/>
      <c r="S48" s="44"/>
      <c r="T48" s="25"/>
      <c r="U48" s="44"/>
      <c r="V48" s="45"/>
      <c r="W48" s="25"/>
      <c r="X48" s="6"/>
      <c r="Y48" s="6"/>
      <c r="Z48" s="6"/>
      <c r="AA48" s="6"/>
      <c r="AB48" s="6"/>
      <c r="AC48" s="6"/>
      <c r="AD48" s="6"/>
      <c r="AE48" s="6"/>
      <c r="AF48" s="6"/>
      <c r="AG48" s="6"/>
      <c r="AH48" s="6"/>
      <c r="AI48" s="6"/>
      <c r="AJ48" s="6"/>
    </row>
    <row r="49" spans="1:36" s="12" customFormat="1" ht="113.25" hidden="1" customHeight="1" thickBot="1" x14ac:dyDescent="0.3">
      <c r="A49" s="92"/>
      <c r="B49" s="130" t="s">
        <v>98</v>
      </c>
      <c r="C49" s="28" t="s">
        <v>66</v>
      </c>
      <c r="D49" s="22">
        <f>E49+F49+G49+H49</f>
        <v>0</v>
      </c>
      <c r="E49" s="28"/>
      <c r="F49" s="31"/>
      <c r="G49" s="26">
        <v>0</v>
      </c>
      <c r="H49" s="26"/>
      <c r="I49" s="22">
        <f t="shared" ref="I49" si="47">J49+K49+L49+M49</f>
        <v>0</v>
      </c>
      <c r="J49" s="26"/>
      <c r="K49" s="26"/>
      <c r="L49" s="26">
        <v>0</v>
      </c>
      <c r="M49" s="26"/>
      <c r="N49" s="60">
        <f>O49+P49+Q49+R49</f>
        <v>0</v>
      </c>
      <c r="O49" s="27"/>
      <c r="P49" s="27"/>
      <c r="Q49" s="77">
        <v>0</v>
      </c>
      <c r="R49" s="25"/>
      <c r="S49" s="71" t="e">
        <f>N49/I49</f>
        <v>#DIV/0!</v>
      </c>
      <c r="T49" s="27"/>
      <c r="U49" s="44"/>
      <c r="V49" s="45" t="e">
        <f t="shared" ref="V49" si="48">Q49/L49</f>
        <v>#DIV/0!</v>
      </c>
      <c r="W49" s="25"/>
      <c r="X49" s="6"/>
      <c r="Y49" s="6"/>
      <c r="Z49" s="6"/>
      <c r="AA49" s="6"/>
      <c r="AB49" s="6"/>
      <c r="AC49" s="6"/>
      <c r="AD49" s="6"/>
      <c r="AE49" s="6"/>
      <c r="AF49" s="6"/>
      <c r="AG49" s="6"/>
      <c r="AH49" s="6"/>
      <c r="AI49" s="6"/>
      <c r="AJ49" s="6"/>
    </row>
    <row r="50" spans="1:36" s="12" customFormat="1" ht="21" hidden="1" customHeight="1" thickBot="1" x14ac:dyDescent="0.3">
      <c r="A50" s="92"/>
      <c r="B50" s="35" t="s">
        <v>13</v>
      </c>
      <c r="C50" s="41" t="s">
        <v>56</v>
      </c>
      <c r="D50" s="66">
        <f>SUM(D49)</f>
        <v>0</v>
      </c>
      <c r="E50" s="66">
        <f t="shared" ref="E50:W50" si="49">SUM(E49)</f>
        <v>0</v>
      </c>
      <c r="F50" s="66">
        <f t="shared" si="49"/>
        <v>0</v>
      </c>
      <c r="G50" s="66">
        <f>SUM(G49)</f>
        <v>0</v>
      </c>
      <c r="H50" s="66">
        <f t="shared" si="49"/>
        <v>0</v>
      </c>
      <c r="I50" s="66">
        <f t="shared" si="49"/>
        <v>0</v>
      </c>
      <c r="J50" s="66">
        <f t="shared" si="49"/>
        <v>0</v>
      </c>
      <c r="K50" s="66">
        <f t="shared" si="49"/>
        <v>0</v>
      </c>
      <c r="L50" s="66">
        <f t="shared" si="49"/>
        <v>0</v>
      </c>
      <c r="M50" s="66">
        <f t="shared" si="49"/>
        <v>0</v>
      </c>
      <c r="N50" s="66">
        <f t="shared" si="49"/>
        <v>0</v>
      </c>
      <c r="O50" s="66">
        <f t="shared" si="49"/>
        <v>0</v>
      </c>
      <c r="P50" s="66">
        <f t="shared" si="49"/>
        <v>0</v>
      </c>
      <c r="Q50" s="66">
        <f t="shared" si="49"/>
        <v>0</v>
      </c>
      <c r="R50" s="66">
        <f t="shared" si="49"/>
        <v>0</v>
      </c>
      <c r="S50" s="44" t="e">
        <f t="shared" ref="S50:S52" si="50">N50/I50</f>
        <v>#DIV/0!</v>
      </c>
      <c r="T50" s="66">
        <f t="shared" si="49"/>
        <v>0</v>
      </c>
      <c r="U50" s="66">
        <f t="shared" si="49"/>
        <v>0</v>
      </c>
      <c r="V50" s="66" t="e">
        <f t="shared" si="49"/>
        <v>#DIV/0!</v>
      </c>
      <c r="W50" s="66">
        <f t="shared" si="49"/>
        <v>0</v>
      </c>
      <c r="X50" s="6"/>
      <c r="Y50" s="6"/>
      <c r="Z50" s="6"/>
      <c r="AA50" s="6"/>
      <c r="AB50" s="6"/>
      <c r="AC50" s="6"/>
      <c r="AD50" s="6"/>
      <c r="AE50" s="6"/>
      <c r="AF50" s="6"/>
      <c r="AG50" s="6"/>
      <c r="AH50" s="6"/>
      <c r="AI50" s="6"/>
      <c r="AJ50" s="6"/>
    </row>
    <row r="51" spans="1:36" s="12" customFormat="1" ht="19.5" hidden="1" customHeight="1" thickBot="1" x14ac:dyDescent="0.3">
      <c r="A51" s="92"/>
      <c r="B51" s="35"/>
      <c r="C51" s="42" t="s">
        <v>63</v>
      </c>
      <c r="D51" s="63"/>
      <c r="E51" s="92"/>
      <c r="F51" s="92"/>
      <c r="G51" s="22"/>
      <c r="H51" s="22"/>
      <c r="I51" s="22"/>
      <c r="J51" s="22"/>
      <c r="K51" s="22"/>
      <c r="L51" s="22"/>
      <c r="M51" s="22"/>
      <c r="N51" s="31"/>
      <c r="O51" s="31"/>
      <c r="P51" s="31"/>
      <c r="Q51" s="31"/>
      <c r="R51" s="31"/>
      <c r="S51" s="44"/>
      <c r="T51" s="31"/>
      <c r="U51" s="44"/>
      <c r="V51" s="44"/>
      <c r="W51" s="31"/>
      <c r="X51" s="6"/>
      <c r="Y51" s="6"/>
      <c r="Z51" s="6"/>
      <c r="AA51" s="6"/>
      <c r="AB51" s="6"/>
      <c r="AC51" s="6"/>
      <c r="AD51" s="6"/>
      <c r="AE51" s="6"/>
      <c r="AF51" s="6"/>
      <c r="AG51" s="6"/>
      <c r="AH51" s="6"/>
      <c r="AI51" s="6"/>
      <c r="AJ51" s="6"/>
    </row>
    <row r="52" spans="1:36" s="12" customFormat="1" ht="20.25" hidden="1" customHeight="1" thickBot="1" x14ac:dyDescent="0.3">
      <c r="A52" s="92"/>
      <c r="B52" s="35"/>
      <c r="C52" s="42" t="s">
        <v>64</v>
      </c>
      <c r="D52" s="62">
        <f>D50</f>
        <v>0</v>
      </c>
      <c r="E52" s="62">
        <f t="shared" ref="E52:F52" si="51">E50</f>
        <v>0</v>
      </c>
      <c r="F52" s="62">
        <f t="shared" si="51"/>
        <v>0</v>
      </c>
      <c r="G52" s="61">
        <f t="shared" ref="G52:R52" si="52">G50</f>
        <v>0</v>
      </c>
      <c r="H52" s="61">
        <f t="shared" si="52"/>
        <v>0</v>
      </c>
      <c r="I52" s="61">
        <f t="shared" si="52"/>
        <v>0</v>
      </c>
      <c r="J52" s="61">
        <f t="shared" si="52"/>
        <v>0</v>
      </c>
      <c r="K52" s="61">
        <f t="shared" si="52"/>
        <v>0</v>
      </c>
      <c r="L52" s="61">
        <f t="shared" si="52"/>
        <v>0</v>
      </c>
      <c r="M52" s="61">
        <f t="shared" si="52"/>
        <v>0</v>
      </c>
      <c r="N52" s="61">
        <f t="shared" si="52"/>
        <v>0</v>
      </c>
      <c r="O52" s="61">
        <f t="shared" si="52"/>
        <v>0</v>
      </c>
      <c r="P52" s="61">
        <f t="shared" si="52"/>
        <v>0</v>
      </c>
      <c r="Q52" s="61">
        <f t="shared" si="52"/>
        <v>0</v>
      </c>
      <c r="R52" s="61">
        <f t="shared" si="52"/>
        <v>0</v>
      </c>
      <c r="S52" s="44" t="e">
        <f t="shared" si="50"/>
        <v>#DIV/0!</v>
      </c>
      <c r="T52" s="61">
        <f t="shared" ref="T52" si="53">T50</f>
        <v>0</v>
      </c>
      <c r="U52" s="44"/>
      <c r="V52" s="44" t="e">
        <f t="shared" ref="V52" si="54">Q52/L52</f>
        <v>#DIV/0!</v>
      </c>
      <c r="W52" s="61">
        <f t="shared" ref="W52" si="55">W50</f>
        <v>0</v>
      </c>
      <c r="X52" s="6"/>
      <c r="Y52" s="6"/>
      <c r="Z52" s="6"/>
      <c r="AA52" s="6"/>
      <c r="AB52" s="6"/>
      <c r="AC52" s="6"/>
      <c r="AD52" s="6"/>
      <c r="AE52" s="6"/>
      <c r="AF52" s="6"/>
      <c r="AG52" s="6"/>
      <c r="AH52" s="6"/>
      <c r="AI52" s="6"/>
      <c r="AJ52" s="6"/>
    </row>
    <row r="53" spans="1:36" s="12" customFormat="1" ht="21" customHeight="1" x14ac:dyDescent="0.25">
      <c r="A53" s="106" t="s">
        <v>18</v>
      </c>
      <c r="B53" s="106"/>
      <c r="C53" s="106"/>
      <c r="D53" s="106"/>
      <c r="E53" s="106"/>
      <c r="F53" s="106"/>
      <c r="G53" s="106"/>
      <c r="H53" s="106"/>
      <c r="I53" s="106"/>
      <c r="J53" s="106"/>
      <c r="K53" s="106"/>
      <c r="L53" s="106"/>
      <c r="M53" s="26"/>
      <c r="N53" s="60"/>
      <c r="O53" s="27"/>
      <c r="P53" s="27"/>
      <c r="Q53" s="27"/>
      <c r="R53" s="25"/>
      <c r="S53" s="71"/>
      <c r="T53" s="27"/>
      <c r="U53" s="44"/>
      <c r="V53" s="45"/>
      <c r="W53" s="25"/>
      <c r="X53" s="6"/>
      <c r="Y53" s="6"/>
      <c r="Z53" s="6"/>
      <c r="AA53" s="6"/>
      <c r="AB53" s="6"/>
      <c r="AC53" s="6"/>
      <c r="AD53" s="6"/>
      <c r="AE53" s="6"/>
      <c r="AF53" s="6"/>
      <c r="AG53" s="6"/>
      <c r="AH53" s="6"/>
      <c r="AI53" s="6"/>
      <c r="AJ53" s="6"/>
    </row>
    <row r="54" spans="1:36" s="12" customFormat="1" ht="129.75" customHeight="1" x14ac:dyDescent="0.2">
      <c r="A54" s="33">
        <v>1</v>
      </c>
      <c r="B54" s="28" t="s">
        <v>19</v>
      </c>
      <c r="C54" s="28" t="s">
        <v>66</v>
      </c>
      <c r="D54" s="22">
        <f>E54+F54+G54+H54</f>
        <v>80</v>
      </c>
      <c r="E54" s="28"/>
      <c r="F54" s="31"/>
      <c r="G54" s="26">
        <v>80</v>
      </c>
      <c r="H54" s="26"/>
      <c r="I54" s="22">
        <f t="shared" ref="I54:I57" si="56">J54+K54+L54+M54</f>
        <v>80</v>
      </c>
      <c r="J54" s="26"/>
      <c r="K54" s="26"/>
      <c r="L54" s="26">
        <v>80</v>
      </c>
      <c r="M54" s="26"/>
      <c r="N54" s="76">
        <f>O54+P54+Q54+R54</f>
        <v>80</v>
      </c>
      <c r="O54" s="27"/>
      <c r="P54" s="27"/>
      <c r="Q54" s="77">
        <v>80</v>
      </c>
      <c r="R54" s="25"/>
      <c r="S54" s="71">
        <f>N54/I54</f>
        <v>1</v>
      </c>
      <c r="T54" s="27"/>
      <c r="U54" s="44"/>
      <c r="V54" s="45">
        <f t="shared" si="15"/>
        <v>1</v>
      </c>
      <c r="W54" s="25"/>
      <c r="X54" s="6"/>
      <c r="Y54" s="6"/>
      <c r="Z54" s="6"/>
      <c r="AA54" s="6"/>
      <c r="AB54" s="6"/>
      <c r="AC54" s="6"/>
      <c r="AD54" s="6"/>
      <c r="AE54" s="6"/>
      <c r="AF54" s="6"/>
      <c r="AG54" s="6"/>
      <c r="AH54" s="6"/>
      <c r="AI54" s="6"/>
      <c r="AJ54" s="6"/>
    </row>
    <row r="55" spans="1:36" s="12" customFormat="1" ht="129.75" customHeight="1" x14ac:dyDescent="0.2">
      <c r="A55" s="33"/>
      <c r="B55" s="28" t="s">
        <v>90</v>
      </c>
      <c r="C55" s="28" t="s">
        <v>91</v>
      </c>
      <c r="D55" s="22">
        <f>E55+F55+G55+H55</f>
        <v>8</v>
      </c>
      <c r="E55" s="28"/>
      <c r="F55" s="31"/>
      <c r="G55" s="26">
        <v>8</v>
      </c>
      <c r="H55" s="26"/>
      <c r="I55" s="22">
        <f t="shared" ref="I55" si="57">J55+K55+L55+M55</f>
        <v>8</v>
      </c>
      <c r="J55" s="26"/>
      <c r="K55" s="26"/>
      <c r="L55" s="26">
        <v>8</v>
      </c>
      <c r="M55" s="26"/>
      <c r="N55" s="76">
        <f>O55+P55+Q55+R55</f>
        <v>8</v>
      </c>
      <c r="O55" s="27"/>
      <c r="P55" s="27"/>
      <c r="Q55" s="27">
        <v>8</v>
      </c>
      <c r="R55" s="25"/>
      <c r="S55" s="71">
        <f>N55/I55</f>
        <v>1</v>
      </c>
      <c r="T55" s="27"/>
      <c r="U55" s="44"/>
      <c r="V55" s="45">
        <f t="shared" ref="V55" si="58">Q55/L55</f>
        <v>1</v>
      </c>
      <c r="W55" s="25"/>
      <c r="X55" s="6"/>
      <c r="Y55" s="6"/>
      <c r="Z55" s="6"/>
      <c r="AA55" s="6"/>
      <c r="AB55" s="6"/>
      <c r="AC55" s="6"/>
      <c r="AD55" s="6"/>
      <c r="AE55" s="6"/>
      <c r="AF55" s="6"/>
      <c r="AG55" s="6"/>
      <c r="AH55" s="6"/>
      <c r="AI55" s="6"/>
      <c r="AJ55" s="6"/>
    </row>
    <row r="56" spans="1:36" s="14" customFormat="1" ht="114.75" customHeight="1" x14ac:dyDescent="0.25">
      <c r="A56" s="33">
        <v>2</v>
      </c>
      <c r="B56" s="28" t="s">
        <v>20</v>
      </c>
      <c r="C56" s="28" t="s">
        <v>65</v>
      </c>
      <c r="D56" s="22">
        <f>E56+F56+G56+H56</f>
        <v>7</v>
      </c>
      <c r="E56" s="28"/>
      <c r="F56" s="31"/>
      <c r="G56" s="26">
        <v>7</v>
      </c>
      <c r="H56" s="26"/>
      <c r="I56" s="22">
        <f t="shared" si="56"/>
        <v>7</v>
      </c>
      <c r="J56" s="26"/>
      <c r="K56" s="26"/>
      <c r="L56" s="26">
        <v>7</v>
      </c>
      <c r="M56" s="26"/>
      <c r="N56" s="76">
        <f t="shared" ref="N56" si="59">O56+P56+Q56+R56</f>
        <v>7</v>
      </c>
      <c r="O56" s="27"/>
      <c r="P56" s="27"/>
      <c r="Q56" s="27">
        <v>7</v>
      </c>
      <c r="R56" s="25"/>
      <c r="S56" s="71">
        <f>N56/I56</f>
        <v>1</v>
      </c>
      <c r="T56" s="27"/>
      <c r="U56" s="44"/>
      <c r="V56" s="45">
        <f t="shared" si="15"/>
        <v>1</v>
      </c>
      <c r="W56" s="25"/>
      <c r="X56" s="6"/>
      <c r="Y56" s="6"/>
      <c r="Z56" s="6"/>
      <c r="AA56" s="13"/>
      <c r="AB56" s="13"/>
      <c r="AC56" s="13"/>
      <c r="AD56" s="13"/>
      <c r="AE56" s="13"/>
      <c r="AF56" s="13"/>
      <c r="AG56" s="13"/>
      <c r="AH56" s="13"/>
      <c r="AI56" s="13"/>
      <c r="AJ56" s="13"/>
    </row>
    <row r="57" spans="1:36" s="14" customFormat="1" ht="177.75" customHeight="1" thickBot="1" x14ac:dyDescent="0.3">
      <c r="A57" s="33">
        <v>3</v>
      </c>
      <c r="B57" s="28" t="s">
        <v>92</v>
      </c>
      <c r="C57" s="28" t="s">
        <v>65</v>
      </c>
      <c r="D57" s="22">
        <f>E57+F57+G57+H57</f>
        <v>3</v>
      </c>
      <c r="E57" s="28"/>
      <c r="F57" s="31"/>
      <c r="G57" s="26">
        <v>3</v>
      </c>
      <c r="H57" s="26"/>
      <c r="I57" s="22">
        <f t="shared" si="56"/>
        <v>3</v>
      </c>
      <c r="J57" s="26"/>
      <c r="K57" s="26"/>
      <c r="L57" s="26">
        <v>3</v>
      </c>
      <c r="M57" s="26"/>
      <c r="N57" s="76">
        <f>O57+P57+Q57+R57</f>
        <v>3</v>
      </c>
      <c r="O57" s="27"/>
      <c r="P57" s="27"/>
      <c r="Q57" s="27">
        <v>3</v>
      </c>
      <c r="R57" s="25"/>
      <c r="S57" s="71">
        <f>N57/I57</f>
        <v>1</v>
      </c>
      <c r="T57" s="27"/>
      <c r="U57" s="44"/>
      <c r="V57" s="45">
        <f t="shared" si="15"/>
        <v>1</v>
      </c>
      <c r="W57" s="25"/>
      <c r="X57" s="6"/>
      <c r="Y57" s="6"/>
      <c r="Z57" s="6"/>
      <c r="AA57" s="13"/>
      <c r="AB57" s="13"/>
      <c r="AC57" s="13"/>
      <c r="AD57" s="13"/>
      <c r="AE57" s="13"/>
      <c r="AF57" s="13"/>
      <c r="AG57" s="13"/>
      <c r="AH57" s="13"/>
      <c r="AI57" s="13"/>
      <c r="AJ57" s="13"/>
    </row>
    <row r="58" spans="1:36" s="14" customFormat="1" ht="17.100000000000001" customHeight="1" thickBot="1" x14ac:dyDescent="0.3">
      <c r="A58" s="34"/>
      <c r="B58" s="35" t="s">
        <v>13</v>
      </c>
      <c r="C58" s="41" t="s">
        <v>56</v>
      </c>
      <c r="D58" s="66">
        <f>SUM(D54:D57)</f>
        <v>98</v>
      </c>
      <c r="E58" s="66">
        <f t="shared" ref="E58:W58" si="60">SUM(E54:E57)</f>
        <v>0</v>
      </c>
      <c r="F58" s="66">
        <f t="shared" si="60"/>
        <v>0</v>
      </c>
      <c r="G58" s="66">
        <f t="shared" si="60"/>
        <v>98</v>
      </c>
      <c r="H58" s="66">
        <f t="shared" si="60"/>
        <v>0</v>
      </c>
      <c r="I58" s="66">
        <f t="shared" si="60"/>
        <v>98</v>
      </c>
      <c r="J58" s="66">
        <f t="shared" si="60"/>
        <v>0</v>
      </c>
      <c r="K58" s="66">
        <f t="shared" si="60"/>
        <v>0</v>
      </c>
      <c r="L58" s="66">
        <f t="shared" si="60"/>
        <v>98</v>
      </c>
      <c r="M58" s="66">
        <f t="shared" si="60"/>
        <v>0</v>
      </c>
      <c r="N58" s="66">
        <f>SUM(N54:N57)</f>
        <v>98</v>
      </c>
      <c r="O58" s="66">
        <f t="shared" si="60"/>
        <v>0</v>
      </c>
      <c r="P58" s="66">
        <f t="shared" si="60"/>
        <v>0</v>
      </c>
      <c r="Q58" s="66">
        <f t="shared" si="60"/>
        <v>98</v>
      </c>
      <c r="R58" s="66">
        <f t="shared" si="60"/>
        <v>0</v>
      </c>
      <c r="S58" s="44">
        <f t="shared" si="17"/>
        <v>1</v>
      </c>
      <c r="T58" s="66">
        <f t="shared" si="60"/>
        <v>0</v>
      </c>
      <c r="U58" s="66">
        <f t="shared" si="60"/>
        <v>0</v>
      </c>
      <c r="V58" s="66">
        <f t="shared" si="60"/>
        <v>4</v>
      </c>
      <c r="W58" s="66">
        <f t="shared" si="60"/>
        <v>0</v>
      </c>
      <c r="X58" s="6"/>
      <c r="Y58" s="6"/>
      <c r="Z58" s="6"/>
      <c r="AA58" s="13"/>
      <c r="AB58" s="13"/>
      <c r="AC58" s="13"/>
      <c r="AD58" s="13"/>
      <c r="AE58" s="13"/>
      <c r="AF58" s="13"/>
      <c r="AG58" s="13"/>
      <c r="AH58" s="13"/>
      <c r="AI58" s="13"/>
      <c r="AJ58" s="13"/>
    </row>
    <row r="59" spans="1:36" s="14" customFormat="1" ht="17.100000000000001" customHeight="1" thickBot="1" x14ac:dyDescent="0.3">
      <c r="A59" s="34"/>
      <c r="B59" s="35"/>
      <c r="C59" s="42" t="s">
        <v>63</v>
      </c>
      <c r="D59" s="63"/>
      <c r="E59" s="92"/>
      <c r="F59" s="92"/>
      <c r="G59" s="22"/>
      <c r="H59" s="22"/>
      <c r="I59" s="22"/>
      <c r="J59" s="22"/>
      <c r="K59" s="22"/>
      <c r="L59" s="22"/>
      <c r="M59" s="22"/>
      <c r="N59" s="31"/>
      <c r="O59" s="31"/>
      <c r="P59" s="31"/>
      <c r="Q59" s="31"/>
      <c r="R59" s="31"/>
      <c r="S59" s="44"/>
      <c r="T59" s="31"/>
      <c r="U59" s="44"/>
      <c r="V59" s="44"/>
      <c r="W59" s="31"/>
      <c r="X59" s="6"/>
      <c r="Y59" s="6"/>
      <c r="Z59" s="6"/>
      <c r="AA59" s="13"/>
      <c r="AB59" s="13"/>
      <c r="AC59" s="13"/>
      <c r="AD59" s="13"/>
      <c r="AE59" s="13"/>
      <c r="AF59" s="13"/>
      <c r="AG59" s="13"/>
      <c r="AH59" s="13"/>
      <c r="AI59" s="13"/>
      <c r="AJ59" s="13"/>
    </row>
    <row r="60" spans="1:36" s="14" customFormat="1" ht="17.100000000000001" customHeight="1" thickBot="1" x14ac:dyDescent="0.3">
      <c r="A60" s="34"/>
      <c r="B60" s="35"/>
      <c r="C60" s="42" t="s">
        <v>64</v>
      </c>
      <c r="D60" s="62">
        <f>D58</f>
        <v>98</v>
      </c>
      <c r="E60" s="62">
        <f t="shared" ref="E60:F60" si="61">E58</f>
        <v>0</v>
      </c>
      <c r="F60" s="62">
        <f t="shared" si="61"/>
        <v>0</v>
      </c>
      <c r="G60" s="61">
        <f t="shared" ref="G60:R60" si="62">G58</f>
        <v>98</v>
      </c>
      <c r="H60" s="61">
        <f t="shared" si="62"/>
        <v>0</v>
      </c>
      <c r="I60" s="61">
        <f t="shared" si="62"/>
        <v>98</v>
      </c>
      <c r="J60" s="61">
        <f t="shared" si="62"/>
        <v>0</v>
      </c>
      <c r="K60" s="61">
        <f t="shared" si="62"/>
        <v>0</v>
      </c>
      <c r="L60" s="61">
        <f t="shared" si="62"/>
        <v>98</v>
      </c>
      <c r="M60" s="61">
        <f t="shared" si="62"/>
        <v>0</v>
      </c>
      <c r="N60" s="61">
        <f t="shared" si="62"/>
        <v>98</v>
      </c>
      <c r="O60" s="61">
        <f t="shared" si="62"/>
        <v>0</v>
      </c>
      <c r="P60" s="61">
        <f t="shared" si="62"/>
        <v>0</v>
      </c>
      <c r="Q60" s="61">
        <f t="shared" si="62"/>
        <v>98</v>
      </c>
      <c r="R60" s="61">
        <f t="shared" si="62"/>
        <v>0</v>
      </c>
      <c r="S60" s="44">
        <f t="shared" si="17"/>
        <v>1</v>
      </c>
      <c r="T60" s="61">
        <f t="shared" ref="T60:W60" si="63">T58</f>
        <v>0</v>
      </c>
      <c r="U60" s="44"/>
      <c r="V60" s="44">
        <f t="shared" si="15"/>
        <v>1</v>
      </c>
      <c r="W60" s="61">
        <f t="shared" si="63"/>
        <v>0</v>
      </c>
      <c r="X60" s="6"/>
      <c r="Y60" s="6"/>
      <c r="Z60" s="6"/>
      <c r="AA60" s="13"/>
      <c r="AB60" s="13"/>
      <c r="AC60" s="13"/>
      <c r="AD60" s="13"/>
      <c r="AE60" s="13"/>
      <c r="AF60" s="13"/>
      <c r="AG60" s="13"/>
      <c r="AH60" s="13"/>
      <c r="AI60" s="13"/>
      <c r="AJ60" s="13"/>
    </row>
    <row r="61" spans="1:36" s="14" customFormat="1" ht="15" customHeight="1" x14ac:dyDescent="0.25">
      <c r="A61" s="106" t="s">
        <v>22</v>
      </c>
      <c r="B61" s="106"/>
      <c r="C61" s="106"/>
      <c r="D61" s="106"/>
      <c r="E61" s="106"/>
      <c r="F61" s="106"/>
      <c r="G61" s="106"/>
      <c r="H61" s="106"/>
      <c r="I61" s="106"/>
      <c r="J61" s="106"/>
      <c r="K61" s="106"/>
      <c r="L61" s="106"/>
      <c r="M61" s="52"/>
      <c r="N61" s="52"/>
      <c r="O61" s="52"/>
      <c r="P61" s="52"/>
      <c r="Q61" s="52"/>
      <c r="R61" s="52"/>
      <c r="S61" s="44"/>
      <c r="T61" s="52"/>
      <c r="U61" s="44"/>
      <c r="V61" s="45"/>
      <c r="W61" s="52"/>
      <c r="X61" s="13"/>
      <c r="Y61" s="13"/>
      <c r="Z61" s="13"/>
      <c r="AA61" s="13"/>
      <c r="AB61" s="13"/>
      <c r="AC61" s="13"/>
      <c r="AD61" s="13"/>
      <c r="AE61" s="13"/>
      <c r="AF61" s="13"/>
      <c r="AG61" s="13"/>
      <c r="AH61" s="13"/>
      <c r="AI61" s="13"/>
      <c r="AJ61" s="13"/>
    </row>
    <row r="62" spans="1:36" s="14" customFormat="1" ht="114.75" customHeight="1" x14ac:dyDescent="0.25">
      <c r="A62" s="92"/>
      <c r="B62" s="64" t="s">
        <v>93</v>
      </c>
      <c r="C62" s="28" t="s">
        <v>23</v>
      </c>
      <c r="D62" s="22">
        <f t="shared" ref="D62" si="64">E62+F62+G62+H62</f>
        <v>25</v>
      </c>
      <c r="E62" s="28"/>
      <c r="F62" s="31"/>
      <c r="G62" s="26">
        <v>25</v>
      </c>
      <c r="H62" s="26"/>
      <c r="I62" s="22">
        <f t="shared" ref="I62" si="65">J62+K62+L62+M62</f>
        <v>25</v>
      </c>
      <c r="J62" s="26"/>
      <c r="K62" s="26"/>
      <c r="L62" s="26">
        <v>25</v>
      </c>
      <c r="M62" s="26"/>
      <c r="N62" s="76">
        <f t="shared" ref="N62" si="66">O62+P62+Q62+R62</f>
        <v>25</v>
      </c>
      <c r="O62" s="27"/>
      <c r="P62" s="27"/>
      <c r="Q62" s="115">
        <v>25</v>
      </c>
      <c r="R62" s="25"/>
      <c r="S62" s="71">
        <f t="shared" ref="S62" si="67">N62/I62</f>
        <v>1</v>
      </c>
      <c r="T62" s="27"/>
      <c r="U62" s="44"/>
      <c r="V62" s="45">
        <f t="shared" ref="V62" si="68">Q62/L62</f>
        <v>1</v>
      </c>
      <c r="W62" s="25"/>
      <c r="X62" s="13"/>
      <c r="Y62" s="13"/>
      <c r="Z62" s="13"/>
      <c r="AA62" s="13"/>
      <c r="AB62" s="13"/>
      <c r="AC62" s="13"/>
      <c r="AD62" s="13"/>
      <c r="AE62" s="13"/>
      <c r="AF62" s="13"/>
      <c r="AG62" s="13"/>
      <c r="AH62" s="13"/>
      <c r="AI62" s="13"/>
      <c r="AJ62" s="13"/>
    </row>
    <row r="63" spans="1:36" s="14" customFormat="1" ht="91.5" customHeight="1" x14ac:dyDescent="0.25">
      <c r="A63" s="33">
        <v>2</v>
      </c>
      <c r="B63" s="28" t="s">
        <v>24</v>
      </c>
      <c r="C63" s="28" t="s">
        <v>23</v>
      </c>
      <c r="D63" s="22">
        <f t="shared" ref="D63:D68" si="69">E63+F63+G63+H63</f>
        <v>20</v>
      </c>
      <c r="E63" s="28"/>
      <c r="F63" s="31"/>
      <c r="G63" s="26">
        <v>20</v>
      </c>
      <c r="H63" s="26"/>
      <c r="I63" s="22">
        <f t="shared" ref="I63:I68" si="70">J63+K63+L63+M63</f>
        <v>20</v>
      </c>
      <c r="J63" s="26"/>
      <c r="K63" s="26"/>
      <c r="L63" s="26">
        <v>20</v>
      </c>
      <c r="M63" s="26"/>
      <c r="N63" s="76">
        <f t="shared" ref="N63:N68" si="71">O63+P63+Q63+R63</f>
        <v>20</v>
      </c>
      <c r="O63" s="27"/>
      <c r="P63" s="27"/>
      <c r="Q63" s="77">
        <v>20</v>
      </c>
      <c r="R63" s="25"/>
      <c r="S63" s="71">
        <f t="shared" ref="S63:S68" si="72">N63/I63</f>
        <v>1</v>
      </c>
      <c r="T63" s="27"/>
      <c r="U63" s="44"/>
      <c r="V63" s="45">
        <f t="shared" si="15"/>
        <v>1</v>
      </c>
      <c r="W63" s="25"/>
      <c r="X63" s="6"/>
      <c r="Y63" s="6"/>
      <c r="Z63" s="6"/>
      <c r="AA63" s="13"/>
      <c r="AB63" s="13"/>
      <c r="AC63" s="13"/>
      <c r="AD63" s="13"/>
      <c r="AE63" s="13"/>
      <c r="AF63" s="13"/>
      <c r="AG63" s="13"/>
      <c r="AH63" s="13"/>
      <c r="AI63" s="13"/>
      <c r="AJ63" s="13"/>
    </row>
    <row r="64" spans="1:36" s="14" customFormat="1" ht="91.5" customHeight="1" x14ac:dyDescent="0.25">
      <c r="A64" s="33"/>
      <c r="B64" s="28" t="s">
        <v>94</v>
      </c>
      <c r="C64" s="28" t="s">
        <v>95</v>
      </c>
      <c r="D64" s="22">
        <f t="shared" ref="D64" si="73">E64+F64+G64+H64</f>
        <v>30</v>
      </c>
      <c r="E64" s="28"/>
      <c r="F64" s="31"/>
      <c r="G64" s="26">
        <v>30</v>
      </c>
      <c r="H64" s="26"/>
      <c r="I64" s="22">
        <f t="shared" ref="I64" si="74">J64+K64+L64+M64</f>
        <v>30</v>
      </c>
      <c r="J64" s="26"/>
      <c r="K64" s="26"/>
      <c r="L64" s="26">
        <v>30</v>
      </c>
      <c r="M64" s="26"/>
      <c r="N64" s="76">
        <f t="shared" ref="N64" si="75">O64+P64+Q64+R64</f>
        <v>30</v>
      </c>
      <c r="O64" s="27"/>
      <c r="P64" s="27"/>
      <c r="Q64" s="77">
        <v>30</v>
      </c>
      <c r="R64" s="25"/>
      <c r="S64" s="71">
        <f t="shared" ref="S64" si="76">N64/I64</f>
        <v>1</v>
      </c>
      <c r="T64" s="27"/>
      <c r="U64" s="44"/>
      <c r="V64" s="45">
        <f t="shared" ref="V64" si="77">Q64/L64</f>
        <v>1</v>
      </c>
      <c r="W64" s="25"/>
      <c r="X64" s="6"/>
      <c r="Y64" s="6"/>
      <c r="Z64" s="6"/>
      <c r="AA64" s="13"/>
      <c r="AB64" s="13"/>
      <c r="AC64" s="13"/>
      <c r="AD64" s="13"/>
      <c r="AE64" s="13"/>
      <c r="AF64" s="13"/>
      <c r="AG64" s="13"/>
      <c r="AH64" s="13"/>
      <c r="AI64" s="13"/>
      <c r="AJ64" s="13"/>
    </row>
    <row r="65" spans="1:36" s="14" customFormat="1" ht="87" customHeight="1" x14ac:dyDescent="0.25">
      <c r="A65" s="33">
        <v>4</v>
      </c>
      <c r="B65" s="28" t="s">
        <v>25</v>
      </c>
      <c r="C65" s="28" t="s">
        <v>21</v>
      </c>
      <c r="D65" s="22">
        <f t="shared" si="69"/>
        <v>30</v>
      </c>
      <c r="E65" s="28"/>
      <c r="F65" s="31"/>
      <c r="G65" s="26">
        <v>30</v>
      </c>
      <c r="H65" s="26"/>
      <c r="I65" s="22">
        <f t="shared" si="70"/>
        <v>30</v>
      </c>
      <c r="J65" s="26"/>
      <c r="K65" s="26"/>
      <c r="L65" s="26">
        <v>30</v>
      </c>
      <c r="M65" s="26"/>
      <c r="N65" s="76">
        <f t="shared" si="71"/>
        <v>30</v>
      </c>
      <c r="O65" s="27"/>
      <c r="P65" s="27"/>
      <c r="Q65" s="77">
        <v>30</v>
      </c>
      <c r="R65" s="25"/>
      <c r="S65" s="71">
        <f t="shared" si="72"/>
        <v>1</v>
      </c>
      <c r="T65" s="27"/>
      <c r="U65" s="44"/>
      <c r="V65" s="45">
        <f t="shared" si="15"/>
        <v>1</v>
      </c>
      <c r="W65" s="25"/>
      <c r="X65" s="6"/>
      <c r="Y65" s="6"/>
      <c r="Z65" s="6"/>
      <c r="AA65" s="13"/>
      <c r="AB65" s="13"/>
      <c r="AC65" s="13"/>
      <c r="AD65" s="13"/>
      <c r="AE65" s="13"/>
      <c r="AF65" s="13"/>
      <c r="AG65" s="13"/>
      <c r="AH65" s="13"/>
      <c r="AI65" s="13"/>
      <c r="AJ65" s="13"/>
    </row>
    <row r="66" spans="1:36" s="14" customFormat="1" ht="47.25" customHeight="1" x14ac:dyDescent="0.25">
      <c r="A66" s="33">
        <v>5</v>
      </c>
      <c r="B66" s="28" t="s">
        <v>26</v>
      </c>
      <c r="C66" s="28" t="s">
        <v>27</v>
      </c>
      <c r="D66" s="22">
        <f t="shared" si="69"/>
        <v>20</v>
      </c>
      <c r="E66" s="28"/>
      <c r="F66" s="31"/>
      <c r="G66" s="26">
        <v>20</v>
      </c>
      <c r="H66" s="26"/>
      <c r="I66" s="22">
        <f t="shared" si="70"/>
        <v>20</v>
      </c>
      <c r="J66" s="26"/>
      <c r="K66" s="26"/>
      <c r="L66" s="26">
        <v>20</v>
      </c>
      <c r="M66" s="26"/>
      <c r="N66" s="94">
        <f t="shared" si="71"/>
        <v>20</v>
      </c>
      <c r="O66" s="27"/>
      <c r="P66" s="27"/>
      <c r="Q66" s="77">
        <v>20</v>
      </c>
      <c r="R66" s="25"/>
      <c r="S66" s="71">
        <f t="shared" si="72"/>
        <v>1</v>
      </c>
      <c r="T66" s="27"/>
      <c r="U66" s="44"/>
      <c r="V66" s="45">
        <f t="shared" si="15"/>
        <v>1</v>
      </c>
      <c r="W66" s="25"/>
      <c r="X66" s="6"/>
      <c r="Y66" s="6"/>
      <c r="Z66" s="6"/>
      <c r="AA66" s="13"/>
      <c r="AB66" s="13"/>
      <c r="AC66" s="13"/>
      <c r="AD66" s="13"/>
      <c r="AE66" s="13"/>
      <c r="AF66" s="13"/>
      <c r="AG66" s="13"/>
      <c r="AH66" s="13"/>
      <c r="AI66" s="13"/>
      <c r="AJ66" s="13"/>
    </row>
    <row r="67" spans="1:36" s="14" customFormat="1" ht="71.25" customHeight="1" x14ac:dyDescent="0.25">
      <c r="A67" s="33">
        <v>6</v>
      </c>
      <c r="B67" s="28" t="s">
        <v>28</v>
      </c>
      <c r="C67" s="28" t="s">
        <v>23</v>
      </c>
      <c r="D67" s="22">
        <f t="shared" si="69"/>
        <v>23</v>
      </c>
      <c r="E67" s="28"/>
      <c r="F67" s="31"/>
      <c r="G67" s="26">
        <v>23</v>
      </c>
      <c r="H67" s="26"/>
      <c r="I67" s="22">
        <f t="shared" si="70"/>
        <v>23</v>
      </c>
      <c r="J67" s="26"/>
      <c r="K67" s="26"/>
      <c r="L67" s="26">
        <v>23</v>
      </c>
      <c r="M67" s="26"/>
      <c r="N67" s="94">
        <f t="shared" si="71"/>
        <v>23</v>
      </c>
      <c r="O67" s="25"/>
      <c r="P67" s="25"/>
      <c r="Q67" s="23">
        <v>23</v>
      </c>
      <c r="R67" s="25"/>
      <c r="S67" s="71">
        <f t="shared" si="72"/>
        <v>1</v>
      </c>
      <c r="T67" s="25"/>
      <c r="U67" s="44"/>
      <c r="V67" s="45">
        <f t="shared" si="15"/>
        <v>1</v>
      </c>
      <c r="W67" s="25"/>
      <c r="X67" s="6"/>
      <c r="Y67" s="6"/>
      <c r="Z67" s="6"/>
      <c r="AA67" s="13"/>
      <c r="AB67" s="13"/>
      <c r="AC67" s="13"/>
      <c r="AD67" s="13"/>
      <c r="AE67" s="13"/>
      <c r="AF67" s="13"/>
      <c r="AG67" s="13"/>
      <c r="AH67" s="13"/>
      <c r="AI67" s="13"/>
      <c r="AJ67" s="13"/>
    </row>
    <row r="68" spans="1:36" s="14" customFormat="1" ht="108.75" customHeight="1" x14ac:dyDescent="0.25">
      <c r="A68" s="53">
        <v>7</v>
      </c>
      <c r="B68" s="28" t="s">
        <v>29</v>
      </c>
      <c r="C68" s="28" t="s">
        <v>30</v>
      </c>
      <c r="D68" s="22">
        <f t="shared" si="69"/>
        <v>70</v>
      </c>
      <c r="E68" s="28"/>
      <c r="F68" s="31"/>
      <c r="G68" s="26">
        <v>70</v>
      </c>
      <c r="H68" s="26"/>
      <c r="I68" s="22">
        <f t="shared" si="70"/>
        <v>70</v>
      </c>
      <c r="J68" s="26"/>
      <c r="K68" s="26"/>
      <c r="L68" s="26">
        <v>70</v>
      </c>
      <c r="M68" s="26"/>
      <c r="N68" s="76">
        <f t="shared" si="71"/>
        <v>70</v>
      </c>
      <c r="O68" s="25"/>
      <c r="P68" s="25"/>
      <c r="Q68" s="25">
        <v>70</v>
      </c>
      <c r="R68" s="25"/>
      <c r="S68" s="71">
        <f t="shared" si="72"/>
        <v>1</v>
      </c>
      <c r="T68" s="25"/>
      <c r="U68" s="44"/>
      <c r="V68" s="45">
        <f t="shared" si="15"/>
        <v>1</v>
      </c>
      <c r="W68" s="25"/>
      <c r="X68" s="6"/>
      <c r="Y68" s="6"/>
      <c r="Z68" s="6"/>
      <c r="AA68" s="13"/>
      <c r="AB68" s="13"/>
      <c r="AC68" s="13"/>
      <c r="AD68" s="13"/>
      <c r="AE68" s="13"/>
      <c r="AF68" s="13"/>
      <c r="AG68" s="13"/>
      <c r="AH68" s="13"/>
      <c r="AI68" s="13"/>
      <c r="AJ68" s="13"/>
    </row>
    <row r="69" spans="1:36" s="14" customFormat="1" ht="15.75" customHeight="1" thickBot="1" x14ac:dyDescent="0.3">
      <c r="A69" s="34"/>
      <c r="B69" s="65" t="s">
        <v>13</v>
      </c>
      <c r="C69" s="42" t="s">
        <v>56</v>
      </c>
      <c r="D69" s="66">
        <f>SUM(D62:D68)</f>
        <v>218</v>
      </c>
      <c r="E69" s="67"/>
      <c r="F69" s="67"/>
      <c r="G69" s="68">
        <f>G62+G63+G64+G65+G66+G67+G68</f>
        <v>218</v>
      </c>
      <c r="H69" s="68"/>
      <c r="I69" s="68">
        <f>M69+L69+K69+J69</f>
        <v>218</v>
      </c>
      <c r="J69" s="68">
        <f>J63+J65+J66+J67</f>
        <v>0</v>
      </c>
      <c r="K69" s="68">
        <f>K63+K65+K66+K67</f>
        <v>0</v>
      </c>
      <c r="L69" s="68">
        <f>SUM(L62:L68)</f>
        <v>218</v>
      </c>
      <c r="M69" s="68">
        <f>M63+M65+M66+M67+M68</f>
        <v>0</v>
      </c>
      <c r="N69" s="66">
        <f>SUM(N62:N68)</f>
        <v>218</v>
      </c>
      <c r="O69" s="66">
        <f>SUM(O62:O68)</f>
        <v>0</v>
      </c>
      <c r="P69" s="66">
        <f>SUM(P62:P68)</f>
        <v>0</v>
      </c>
      <c r="Q69" s="66">
        <f>SUM(Q62:Q68)</f>
        <v>218</v>
      </c>
      <c r="R69" s="22">
        <f>R63+R65+R66+R67+R68</f>
        <v>0</v>
      </c>
      <c r="S69" s="71">
        <f>N69/I69</f>
        <v>1</v>
      </c>
      <c r="T69" s="22">
        <f>T63+T65+T66+T67+T68</f>
        <v>0</v>
      </c>
      <c r="U69" s="44"/>
      <c r="V69" s="71">
        <f t="shared" si="15"/>
        <v>1</v>
      </c>
      <c r="W69" s="22">
        <f>W63+W65+W66+W67+W68</f>
        <v>0</v>
      </c>
      <c r="X69" s="6"/>
      <c r="Y69" s="6"/>
      <c r="Z69" s="6"/>
      <c r="AA69" s="13"/>
      <c r="AB69" s="13"/>
      <c r="AC69" s="13"/>
      <c r="AD69" s="13"/>
      <c r="AE69" s="13"/>
      <c r="AF69" s="13"/>
      <c r="AG69" s="13"/>
      <c r="AH69" s="13"/>
      <c r="AI69" s="13"/>
      <c r="AJ69" s="13"/>
    </row>
    <row r="70" spans="1:36" s="14" customFormat="1" ht="15.75" customHeight="1" thickBot="1" x14ac:dyDescent="0.3">
      <c r="A70" s="34"/>
      <c r="B70" s="32"/>
      <c r="C70" s="42" t="s">
        <v>63</v>
      </c>
      <c r="D70" s="63"/>
      <c r="E70" s="92"/>
      <c r="F70" s="92"/>
      <c r="G70" s="22"/>
      <c r="H70" s="22"/>
      <c r="I70" s="22"/>
      <c r="J70" s="22"/>
      <c r="K70" s="22"/>
      <c r="L70" s="22"/>
      <c r="M70" s="22"/>
      <c r="N70" s="31"/>
      <c r="O70" s="31"/>
      <c r="P70" s="31"/>
      <c r="Q70" s="31"/>
      <c r="R70" s="31"/>
      <c r="S70" s="71"/>
      <c r="T70" s="31"/>
      <c r="U70" s="44"/>
      <c r="V70" s="71"/>
      <c r="W70" s="31"/>
      <c r="X70" s="6"/>
      <c r="Y70" s="6"/>
      <c r="Z70" s="6"/>
      <c r="AA70" s="13"/>
      <c r="AB70" s="13"/>
      <c r="AC70" s="13"/>
      <c r="AD70" s="13"/>
      <c r="AE70" s="13"/>
      <c r="AF70" s="13"/>
      <c r="AG70" s="13"/>
      <c r="AH70" s="13"/>
      <c r="AI70" s="13"/>
      <c r="AJ70" s="13"/>
    </row>
    <row r="71" spans="1:36" s="14" customFormat="1" ht="15.75" customHeight="1" thickBot="1" x14ac:dyDescent="0.3">
      <c r="A71" s="34"/>
      <c r="B71" s="32"/>
      <c r="C71" s="42" t="s">
        <v>64</v>
      </c>
      <c r="D71" s="62">
        <f>D69</f>
        <v>218</v>
      </c>
      <c r="E71" s="62">
        <f t="shared" ref="E71:R71" si="78">E69</f>
        <v>0</v>
      </c>
      <c r="F71" s="62">
        <f t="shared" si="78"/>
        <v>0</v>
      </c>
      <c r="G71" s="62">
        <f t="shared" si="78"/>
        <v>218</v>
      </c>
      <c r="H71" s="62">
        <f t="shared" si="78"/>
        <v>0</v>
      </c>
      <c r="I71" s="62">
        <f t="shared" si="78"/>
        <v>218</v>
      </c>
      <c r="J71" s="62">
        <f t="shared" si="78"/>
        <v>0</v>
      </c>
      <c r="K71" s="62">
        <f t="shared" si="78"/>
        <v>0</v>
      </c>
      <c r="L71" s="62">
        <f t="shared" si="78"/>
        <v>218</v>
      </c>
      <c r="M71" s="62">
        <f t="shared" si="78"/>
        <v>0</v>
      </c>
      <c r="N71" s="62">
        <f t="shared" si="78"/>
        <v>218</v>
      </c>
      <c r="O71" s="62">
        <f t="shared" si="78"/>
        <v>0</v>
      </c>
      <c r="P71" s="62">
        <f t="shared" si="78"/>
        <v>0</v>
      </c>
      <c r="Q71" s="62">
        <f t="shared" si="78"/>
        <v>218</v>
      </c>
      <c r="R71" s="62">
        <f t="shared" si="78"/>
        <v>0</v>
      </c>
      <c r="S71" s="71">
        <f t="shared" si="17"/>
        <v>1</v>
      </c>
      <c r="T71" s="62">
        <f t="shared" ref="T71:W71" si="79">T69</f>
        <v>0</v>
      </c>
      <c r="U71" s="44"/>
      <c r="V71" s="71">
        <f t="shared" si="15"/>
        <v>1</v>
      </c>
      <c r="W71" s="63">
        <f t="shared" si="79"/>
        <v>0</v>
      </c>
      <c r="X71" s="6"/>
      <c r="Y71" s="6"/>
      <c r="Z71" s="6"/>
      <c r="AA71" s="13"/>
      <c r="AB71" s="13"/>
      <c r="AC71" s="13"/>
      <c r="AD71" s="13"/>
      <c r="AE71" s="13"/>
      <c r="AF71" s="13"/>
      <c r="AG71" s="13"/>
      <c r="AH71" s="13"/>
      <c r="AI71" s="13"/>
      <c r="AJ71" s="13"/>
    </row>
    <row r="72" spans="1:36" s="14" customFormat="1" ht="17.25" customHeight="1" x14ac:dyDescent="0.25">
      <c r="A72" s="106" t="s">
        <v>76</v>
      </c>
      <c r="B72" s="106"/>
      <c r="C72" s="106"/>
      <c r="D72" s="106"/>
      <c r="E72" s="106"/>
      <c r="F72" s="106"/>
      <c r="G72" s="106"/>
      <c r="H72" s="106"/>
      <c r="I72" s="106"/>
      <c r="J72" s="106"/>
      <c r="K72" s="106"/>
      <c r="L72" s="106"/>
      <c r="M72" s="25"/>
      <c r="N72" s="25"/>
      <c r="O72" s="25"/>
      <c r="P72" s="25"/>
      <c r="Q72" s="25"/>
      <c r="R72" s="25"/>
      <c r="S72" s="44"/>
      <c r="T72" s="25"/>
      <c r="U72" s="44"/>
      <c r="V72" s="45"/>
      <c r="W72" s="25"/>
      <c r="X72" s="6"/>
      <c r="Y72" s="6"/>
      <c r="Z72" s="6"/>
      <c r="AA72" s="13"/>
      <c r="AB72" s="13"/>
      <c r="AC72" s="13"/>
      <c r="AD72" s="13"/>
      <c r="AE72" s="13"/>
      <c r="AF72" s="13"/>
      <c r="AG72" s="13"/>
      <c r="AH72" s="13"/>
      <c r="AI72" s="13"/>
      <c r="AJ72" s="13"/>
    </row>
    <row r="73" spans="1:36" s="14" customFormat="1" ht="82.5" customHeight="1" x14ac:dyDescent="0.25">
      <c r="A73" s="33">
        <v>1</v>
      </c>
      <c r="B73" s="28" t="s">
        <v>32</v>
      </c>
      <c r="C73" s="28" t="s">
        <v>31</v>
      </c>
      <c r="D73" s="22">
        <f t="shared" ref="D73:D74" si="80">E73+F73+G73+H73</f>
        <v>283.10000000000002</v>
      </c>
      <c r="E73" s="26"/>
      <c r="F73" s="26"/>
      <c r="G73" s="26">
        <v>283.10000000000002</v>
      </c>
      <c r="H73" s="26"/>
      <c r="I73" s="22">
        <f t="shared" ref="I73:I74" si="81">J73+K73+L73+M73</f>
        <v>283.10000000000002</v>
      </c>
      <c r="J73" s="26"/>
      <c r="K73" s="26"/>
      <c r="L73" s="26">
        <v>283.10000000000002</v>
      </c>
      <c r="M73" s="26"/>
      <c r="N73" s="60">
        <f>O73+P73+Q73+R73</f>
        <v>283.10000000000002</v>
      </c>
      <c r="O73" s="27"/>
      <c r="P73" s="27"/>
      <c r="Q73" s="77">
        <v>283.10000000000002</v>
      </c>
      <c r="R73" s="25"/>
      <c r="S73" s="71">
        <f>N73/I73</f>
        <v>1</v>
      </c>
      <c r="T73" s="27"/>
      <c r="U73" s="44"/>
      <c r="V73" s="45">
        <f t="shared" si="15"/>
        <v>1</v>
      </c>
      <c r="W73" s="25"/>
      <c r="X73" s="6"/>
      <c r="Y73" s="6"/>
      <c r="Z73" s="6"/>
      <c r="AA73" s="13"/>
      <c r="AB73" s="13"/>
      <c r="AC73" s="13"/>
      <c r="AD73" s="13"/>
      <c r="AE73" s="13"/>
      <c r="AF73" s="13"/>
      <c r="AG73" s="13"/>
      <c r="AH73" s="13"/>
      <c r="AI73" s="13"/>
      <c r="AJ73" s="13"/>
    </row>
    <row r="74" spans="1:36" s="14" customFormat="1" ht="120.75" customHeight="1" thickBot="1" x14ac:dyDescent="0.3">
      <c r="A74" s="33">
        <v>2</v>
      </c>
      <c r="B74" s="28" t="s">
        <v>110</v>
      </c>
      <c r="C74" s="80" t="s">
        <v>17</v>
      </c>
      <c r="D74" s="22">
        <f t="shared" si="80"/>
        <v>4496.1000000000004</v>
      </c>
      <c r="E74" s="116">
        <v>4087.4</v>
      </c>
      <c r="F74" s="116">
        <v>404.2</v>
      </c>
      <c r="G74" s="116">
        <v>4.5</v>
      </c>
      <c r="H74" s="26"/>
      <c r="I74" s="22">
        <f t="shared" si="81"/>
        <v>4496.1000000000004</v>
      </c>
      <c r="J74" s="116">
        <v>4087.4</v>
      </c>
      <c r="K74" s="116">
        <v>404.2</v>
      </c>
      <c r="L74" s="116">
        <v>4.5</v>
      </c>
      <c r="M74" s="26"/>
      <c r="N74" s="60">
        <f>O74+P74+Q74+R74</f>
        <v>4496.1000000000004</v>
      </c>
      <c r="O74" s="27">
        <v>4087.4</v>
      </c>
      <c r="P74" s="27">
        <v>404.2</v>
      </c>
      <c r="Q74" s="77">
        <v>4.5</v>
      </c>
      <c r="R74" s="25"/>
      <c r="S74" s="71">
        <f>N74/I74</f>
        <v>1</v>
      </c>
      <c r="T74" s="44">
        <f>O74/J74</f>
        <v>1</v>
      </c>
      <c r="U74" s="44">
        <f>P74/K74</f>
        <v>1</v>
      </c>
      <c r="V74" s="45">
        <f t="shared" si="15"/>
        <v>1</v>
      </c>
      <c r="W74" s="25"/>
      <c r="X74" s="6"/>
      <c r="Y74" s="6"/>
      <c r="Z74" s="6"/>
      <c r="AA74" s="13"/>
      <c r="AB74" s="13"/>
      <c r="AC74" s="13"/>
      <c r="AD74" s="13"/>
      <c r="AE74" s="13"/>
      <c r="AF74" s="13"/>
      <c r="AG74" s="13"/>
      <c r="AH74" s="13"/>
      <c r="AI74" s="13"/>
      <c r="AJ74" s="13"/>
    </row>
    <row r="75" spans="1:36" s="14" customFormat="1" ht="17.100000000000001" customHeight="1" thickBot="1" x14ac:dyDescent="0.3">
      <c r="A75" s="34"/>
      <c r="B75" s="35" t="s">
        <v>13</v>
      </c>
      <c r="C75" s="41" t="s">
        <v>56</v>
      </c>
      <c r="D75" s="22">
        <f>D73+D74</f>
        <v>4779.2000000000007</v>
      </c>
      <c r="E75" s="68">
        <f t="shared" ref="E75:R75" si="82">E73+E74</f>
        <v>4087.4</v>
      </c>
      <c r="F75" s="68">
        <f t="shared" si="82"/>
        <v>404.2</v>
      </c>
      <c r="G75" s="68">
        <f t="shared" si="82"/>
        <v>287.60000000000002</v>
      </c>
      <c r="H75" s="68">
        <f t="shared" si="82"/>
        <v>0</v>
      </c>
      <c r="I75" s="22">
        <f t="shared" si="82"/>
        <v>4779.2000000000007</v>
      </c>
      <c r="J75" s="22">
        <f t="shared" si="82"/>
        <v>4087.4</v>
      </c>
      <c r="K75" s="22">
        <f t="shared" si="82"/>
        <v>404.2</v>
      </c>
      <c r="L75" s="22">
        <f t="shared" si="82"/>
        <v>287.60000000000002</v>
      </c>
      <c r="M75" s="22">
        <f t="shared" si="82"/>
        <v>0</v>
      </c>
      <c r="N75" s="22">
        <f>N73+N74</f>
        <v>4779.2000000000007</v>
      </c>
      <c r="O75" s="22">
        <f t="shared" si="82"/>
        <v>4087.4</v>
      </c>
      <c r="P75" s="22">
        <f t="shared" si="82"/>
        <v>404.2</v>
      </c>
      <c r="Q75" s="22">
        <f t="shared" si="82"/>
        <v>287.60000000000002</v>
      </c>
      <c r="R75" s="22">
        <f t="shared" si="82"/>
        <v>0</v>
      </c>
      <c r="S75" s="71">
        <f t="shared" si="17"/>
        <v>1</v>
      </c>
      <c r="T75" s="22">
        <f t="shared" ref="T75:W75" si="83">T73</f>
        <v>0</v>
      </c>
      <c r="U75" s="44"/>
      <c r="V75" s="72">
        <f t="shared" si="15"/>
        <v>1</v>
      </c>
      <c r="W75" s="22">
        <f t="shared" si="83"/>
        <v>0</v>
      </c>
      <c r="X75" s="6"/>
      <c r="Y75" s="6"/>
      <c r="Z75" s="6"/>
      <c r="AA75" s="13"/>
      <c r="AB75" s="13"/>
      <c r="AC75" s="13"/>
      <c r="AD75" s="13"/>
      <c r="AE75" s="13"/>
      <c r="AF75" s="13"/>
      <c r="AG75" s="13"/>
      <c r="AH75" s="13"/>
      <c r="AI75" s="13"/>
      <c r="AJ75" s="13"/>
    </row>
    <row r="76" spans="1:36" s="14" customFormat="1" ht="17.100000000000001" customHeight="1" thickBot="1" x14ac:dyDescent="0.3">
      <c r="A76" s="34"/>
      <c r="B76" s="35"/>
      <c r="C76" s="42" t="s">
        <v>63</v>
      </c>
      <c r="D76" s="22"/>
      <c r="E76" s="22"/>
      <c r="F76" s="22"/>
      <c r="G76" s="22"/>
      <c r="H76" s="22"/>
      <c r="I76" s="22"/>
      <c r="J76" s="22"/>
      <c r="K76" s="22"/>
      <c r="L76" s="22"/>
      <c r="M76" s="22"/>
      <c r="N76" s="25"/>
      <c r="O76" s="25"/>
      <c r="P76" s="25"/>
      <c r="Q76" s="25"/>
      <c r="R76" s="25"/>
      <c r="S76" s="71"/>
      <c r="T76" s="25"/>
      <c r="U76" s="44"/>
      <c r="V76" s="72"/>
      <c r="W76" s="25"/>
      <c r="X76" s="6"/>
      <c r="Y76" s="6"/>
      <c r="Z76" s="6"/>
      <c r="AA76" s="13"/>
      <c r="AB76" s="13"/>
      <c r="AC76" s="13"/>
      <c r="AD76" s="13"/>
      <c r="AE76" s="13"/>
      <c r="AF76" s="13"/>
      <c r="AG76" s="13"/>
      <c r="AH76" s="13"/>
      <c r="AI76" s="13"/>
      <c r="AJ76" s="13"/>
    </row>
    <row r="77" spans="1:36" s="14" customFormat="1" ht="17.100000000000001" customHeight="1" thickBot="1" x14ac:dyDescent="0.3">
      <c r="A77" s="34"/>
      <c r="B77" s="35"/>
      <c r="C77" s="42" t="s">
        <v>64</v>
      </c>
      <c r="D77" s="22">
        <f>D75</f>
        <v>4779.2000000000007</v>
      </c>
      <c r="E77" s="22">
        <f t="shared" ref="E77:R77" si="84">E75</f>
        <v>4087.4</v>
      </c>
      <c r="F77" s="22">
        <f t="shared" si="84"/>
        <v>404.2</v>
      </c>
      <c r="G77" s="22">
        <f t="shared" si="84"/>
        <v>287.60000000000002</v>
      </c>
      <c r="H77" s="22">
        <f t="shared" si="84"/>
        <v>0</v>
      </c>
      <c r="I77" s="22">
        <f t="shared" si="84"/>
        <v>4779.2000000000007</v>
      </c>
      <c r="J77" s="22">
        <f t="shared" si="84"/>
        <v>4087.4</v>
      </c>
      <c r="K77" s="22">
        <f t="shared" si="84"/>
        <v>404.2</v>
      </c>
      <c r="L77" s="22">
        <f t="shared" si="84"/>
        <v>287.60000000000002</v>
      </c>
      <c r="M77" s="22">
        <f t="shared" si="84"/>
        <v>0</v>
      </c>
      <c r="N77" s="22">
        <f t="shared" si="84"/>
        <v>4779.2000000000007</v>
      </c>
      <c r="O77" s="22">
        <f t="shared" si="84"/>
        <v>4087.4</v>
      </c>
      <c r="P77" s="22">
        <f t="shared" si="84"/>
        <v>404.2</v>
      </c>
      <c r="Q77" s="22">
        <f t="shared" si="84"/>
        <v>287.60000000000002</v>
      </c>
      <c r="R77" s="22">
        <f t="shared" si="84"/>
        <v>0</v>
      </c>
      <c r="S77" s="71">
        <f t="shared" si="17"/>
        <v>1</v>
      </c>
      <c r="T77" s="22">
        <f t="shared" ref="T77:W77" si="85">T75</f>
        <v>0</v>
      </c>
      <c r="U77" s="44"/>
      <c r="V77" s="72">
        <f t="shared" si="15"/>
        <v>1</v>
      </c>
      <c r="W77" s="22">
        <f t="shared" si="85"/>
        <v>0</v>
      </c>
      <c r="X77" s="6"/>
      <c r="Y77" s="6"/>
      <c r="Z77" s="6"/>
      <c r="AA77" s="13"/>
      <c r="AB77" s="13"/>
      <c r="AC77" s="13"/>
      <c r="AD77" s="13"/>
      <c r="AE77" s="13"/>
      <c r="AF77" s="13"/>
      <c r="AG77" s="13"/>
      <c r="AH77" s="13"/>
      <c r="AI77" s="13"/>
      <c r="AJ77" s="13"/>
    </row>
    <row r="78" spans="1:36" s="14" customFormat="1" ht="13.5" customHeight="1" x14ac:dyDescent="0.25">
      <c r="A78" s="106" t="s">
        <v>33</v>
      </c>
      <c r="B78" s="106"/>
      <c r="C78" s="106"/>
      <c r="D78" s="106"/>
      <c r="E78" s="106"/>
      <c r="F78" s="106"/>
      <c r="G78" s="106"/>
      <c r="H78" s="106"/>
      <c r="I78" s="106"/>
      <c r="J78" s="106"/>
      <c r="K78" s="106"/>
      <c r="L78" s="106"/>
      <c r="M78" s="25"/>
      <c r="N78" s="25"/>
      <c r="O78" s="25"/>
      <c r="P78" s="25"/>
      <c r="Q78" s="25"/>
      <c r="R78" s="25"/>
      <c r="S78" s="44"/>
      <c r="T78" s="25"/>
      <c r="U78" s="44"/>
      <c r="V78" s="45"/>
      <c r="W78" s="25"/>
      <c r="X78" s="6"/>
      <c r="Y78" s="6"/>
      <c r="Z78" s="6"/>
      <c r="AA78" s="13"/>
      <c r="AB78" s="13"/>
      <c r="AC78" s="13"/>
      <c r="AD78" s="13"/>
      <c r="AE78" s="13"/>
      <c r="AF78" s="13"/>
      <c r="AG78" s="13"/>
      <c r="AH78" s="13"/>
      <c r="AI78" s="13"/>
      <c r="AJ78" s="13"/>
    </row>
    <row r="79" spans="1:36" s="14" customFormat="1" ht="81.75" customHeight="1" x14ac:dyDescent="0.25">
      <c r="A79" s="33">
        <v>1</v>
      </c>
      <c r="B79" s="28" t="s">
        <v>34</v>
      </c>
      <c r="C79" s="28" t="s">
        <v>35</v>
      </c>
      <c r="D79" s="22">
        <f t="shared" ref="D79:D81" si="86">E79+F79+G79+H79</f>
        <v>20</v>
      </c>
      <c r="E79" s="26"/>
      <c r="F79" s="26"/>
      <c r="G79" s="26">
        <v>20</v>
      </c>
      <c r="H79" s="26"/>
      <c r="I79" s="22">
        <f t="shared" ref="I79:I81" si="87">J79+K79+L79+M79</f>
        <v>20</v>
      </c>
      <c r="J79" s="26"/>
      <c r="K79" s="26"/>
      <c r="L79" s="26">
        <v>20</v>
      </c>
      <c r="M79" s="26"/>
      <c r="N79" s="76">
        <f>O79+P79+Q79+R79</f>
        <v>20</v>
      </c>
      <c r="O79" s="27"/>
      <c r="P79" s="27"/>
      <c r="Q79" s="77">
        <v>20</v>
      </c>
      <c r="R79" s="25"/>
      <c r="S79" s="71">
        <f>N79/I79</f>
        <v>1</v>
      </c>
      <c r="T79" s="27"/>
      <c r="U79" s="44"/>
      <c r="V79" s="45">
        <f t="shared" si="15"/>
        <v>1</v>
      </c>
      <c r="W79" s="25"/>
      <c r="X79" s="6"/>
      <c r="Y79" s="6"/>
      <c r="Z79" s="6"/>
      <c r="AA79" s="13"/>
      <c r="AB79" s="13"/>
      <c r="AC79" s="13"/>
      <c r="AD79" s="13"/>
      <c r="AE79" s="13"/>
      <c r="AF79" s="13"/>
      <c r="AG79" s="13"/>
      <c r="AH79" s="13"/>
      <c r="AI79" s="13"/>
      <c r="AJ79" s="13"/>
    </row>
    <row r="80" spans="1:36" s="14" customFormat="1" ht="85.5" customHeight="1" x14ac:dyDescent="0.25">
      <c r="A80" s="33">
        <v>2</v>
      </c>
      <c r="B80" s="28" t="s">
        <v>101</v>
      </c>
      <c r="C80" s="28" t="s">
        <v>37</v>
      </c>
      <c r="D80" s="22">
        <f t="shared" si="86"/>
        <v>5</v>
      </c>
      <c r="E80" s="26"/>
      <c r="F80" s="26"/>
      <c r="G80" s="26">
        <v>5</v>
      </c>
      <c r="H80" s="26"/>
      <c r="I80" s="22">
        <f t="shared" si="87"/>
        <v>5</v>
      </c>
      <c r="J80" s="26"/>
      <c r="K80" s="26"/>
      <c r="L80" s="26">
        <v>5</v>
      </c>
      <c r="M80" s="26"/>
      <c r="N80" s="94">
        <f>O80+P80+Q80+R80</f>
        <v>5</v>
      </c>
      <c r="O80" s="27"/>
      <c r="P80" s="27"/>
      <c r="Q80" s="27">
        <v>5</v>
      </c>
      <c r="R80" s="25"/>
      <c r="S80" s="71">
        <f>N80/I80</f>
        <v>1</v>
      </c>
      <c r="T80" s="27"/>
      <c r="U80" s="44"/>
      <c r="V80" s="45">
        <f t="shared" si="15"/>
        <v>1</v>
      </c>
      <c r="W80" s="25"/>
      <c r="X80" s="6"/>
      <c r="Y80" s="6"/>
      <c r="Z80" s="6"/>
      <c r="AA80" s="13"/>
      <c r="AB80" s="13"/>
      <c r="AC80" s="13"/>
      <c r="AD80" s="13"/>
      <c r="AE80" s="13"/>
      <c r="AF80" s="13"/>
      <c r="AG80" s="13"/>
      <c r="AH80" s="13"/>
      <c r="AI80" s="13"/>
      <c r="AJ80" s="13"/>
    </row>
    <row r="81" spans="1:36" s="14" customFormat="1" ht="41.25" customHeight="1" thickBot="1" x14ac:dyDescent="0.3">
      <c r="A81" s="33">
        <v>3</v>
      </c>
      <c r="B81" s="28" t="s">
        <v>36</v>
      </c>
      <c r="C81" s="28" t="s">
        <v>37</v>
      </c>
      <c r="D81" s="22">
        <f t="shared" si="86"/>
        <v>20</v>
      </c>
      <c r="E81" s="26"/>
      <c r="F81" s="26"/>
      <c r="G81" s="26">
        <v>20</v>
      </c>
      <c r="H81" s="26"/>
      <c r="I81" s="22">
        <f t="shared" si="87"/>
        <v>20</v>
      </c>
      <c r="J81" s="26"/>
      <c r="K81" s="26"/>
      <c r="L81" s="26">
        <v>20</v>
      </c>
      <c r="M81" s="26"/>
      <c r="N81" s="76">
        <f>O81+P81+Q81+R81</f>
        <v>20</v>
      </c>
      <c r="O81" s="27"/>
      <c r="P81" s="27"/>
      <c r="Q81" s="77">
        <v>20</v>
      </c>
      <c r="R81" s="25"/>
      <c r="S81" s="71">
        <f>N81/I81</f>
        <v>1</v>
      </c>
      <c r="T81" s="27"/>
      <c r="U81" s="44"/>
      <c r="V81" s="45">
        <f t="shared" si="15"/>
        <v>1</v>
      </c>
      <c r="W81" s="25"/>
      <c r="X81" s="6"/>
      <c r="Y81" s="6"/>
      <c r="Z81" s="6"/>
      <c r="AA81" s="13"/>
      <c r="AB81" s="13"/>
      <c r="AC81" s="13"/>
      <c r="AD81" s="13"/>
      <c r="AE81" s="13"/>
      <c r="AF81" s="13"/>
      <c r="AG81" s="13"/>
      <c r="AH81" s="13"/>
      <c r="AI81" s="13"/>
      <c r="AJ81" s="13"/>
    </row>
    <row r="82" spans="1:36" s="14" customFormat="1" ht="15.75" customHeight="1" thickBot="1" x14ac:dyDescent="0.3">
      <c r="A82" s="34"/>
      <c r="B82" s="32" t="s">
        <v>13</v>
      </c>
      <c r="C82" s="41" t="s">
        <v>56</v>
      </c>
      <c r="D82" s="22">
        <f>D79+D81+D80</f>
        <v>45</v>
      </c>
      <c r="E82" s="22">
        <f t="shared" ref="E82" si="88">E79+E81</f>
        <v>0</v>
      </c>
      <c r="F82" s="22">
        <f t="shared" ref="F82" si="89">F79+F81</f>
        <v>0</v>
      </c>
      <c r="G82" s="22">
        <f>G79+G81+G80</f>
        <v>45</v>
      </c>
      <c r="H82" s="22">
        <f t="shared" ref="H82" si="90">H79+H81</f>
        <v>0</v>
      </c>
      <c r="I82" s="22">
        <f>I79+I81+I80</f>
        <v>45</v>
      </c>
      <c r="J82" s="22">
        <f t="shared" ref="J82" si="91">J79+J81</f>
        <v>0</v>
      </c>
      <c r="K82" s="22">
        <f t="shared" ref="K82" si="92">K79+K81</f>
        <v>0</v>
      </c>
      <c r="L82" s="22">
        <f>L79+L81+L80</f>
        <v>45</v>
      </c>
      <c r="M82" s="22">
        <f t="shared" ref="M82" si="93">M79+M81</f>
        <v>0</v>
      </c>
      <c r="N82" s="22">
        <f>N79+N81+N80</f>
        <v>45</v>
      </c>
      <c r="O82" s="22">
        <f>O79+O81+O80</f>
        <v>0</v>
      </c>
      <c r="P82" s="22">
        <f t="shared" ref="P82:Q82" si="94">P79+P81+P80</f>
        <v>0</v>
      </c>
      <c r="Q82" s="22">
        <f t="shared" si="94"/>
        <v>45</v>
      </c>
      <c r="R82" s="22">
        <f>R79+R81+R80</f>
        <v>0</v>
      </c>
      <c r="S82" s="71">
        <f>N82/I82</f>
        <v>1</v>
      </c>
      <c r="T82" s="22">
        <f t="shared" ref="T82:W82" si="95">T79+T81</f>
        <v>0</v>
      </c>
      <c r="U82" s="71"/>
      <c r="V82" s="72">
        <f t="shared" si="15"/>
        <v>1</v>
      </c>
      <c r="W82" s="22">
        <f t="shared" si="95"/>
        <v>0</v>
      </c>
      <c r="X82" s="6"/>
      <c r="Y82" s="6"/>
      <c r="Z82" s="6"/>
      <c r="AA82" s="13"/>
      <c r="AB82" s="13"/>
      <c r="AC82" s="13"/>
      <c r="AD82" s="13"/>
      <c r="AE82" s="13"/>
      <c r="AF82" s="13"/>
      <c r="AG82" s="13"/>
      <c r="AH82" s="13"/>
      <c r="AI82" s="13"/>
      <c r="AJ82" s="13"/>
    </row>
    <row r="83" spans="1:36" s="14" customFormat="1" ht="15.75" customHeight="1" thickBot="1" x14ac:dyDescent="0.3">
      <c r="A83" s="34"/>
      <c r="B83" s="32"/>
      <c r="C83" s="42" t="s">
        <v>63</v>
      </c>
      <c r="D83" s="22"/>
      <c r="E83" s="22"/>
      <c r="F83" s="22"/>
      <c r="G83" s="22"/>
      <c r="H83" s="22"/>
      <c r="I83" s="22"/>
      <c r="J83" s="22"/>
      <c r="K83" s="22"/>
      <c r="L83" s="22"/>
      <c r="M83" s="22"/>
      <c r="N83" s="25"/>
      <c r="O83" s="25"/>
      <c r="P83" s="25"/>
      <c r="Q83" s="25"/>
      <c r="R83" s="25"/>
      <c r="S83" s="71"/>
      <c r="T83" s="23"/>
      <c r="U83" s="71"/>
      <c r="V83" s="72"/>
      <c r="W83" s="25"/>
      <c r="X83" s="6"/>
      <c r="Y83" s="6"/>
      <c r="Z83" s="6"/>
      <c r="AA83" s="13"/>
      <c r="AB83" s="13"/>
      <c r="AC83" s="13"/>
      <c r="AD83" s="13"/>
      <c r="AE83" s="13"/>
      <c r="AF83" s="13"/>
      <c r="AG83" s="13"/>
      <c r="AH83" s="13"/>
      <c r="AI83" s="13"/>
      <c r="AJ83" s="13"/>
    </row>
    <row r="84" spans="1:36" s="14" customFormat="1" ht="15.75" customHeight="1" thickBot="1" x14ac:dyDescent="0.3">
      <c r="A84" s="34"/>
      <c r="B84" s="32"/>
      <c r="C84" s="42" t="s">
        <v>64</v>
      </c>
      <c r="D84" s="22">
        <f>D82</f>
        <v>45</v>
      </c>
      <c r="E84" s="22">
        <f t="shared" ref="E84:R84" si="96">E82</f>
        <v>0</v>
      </c>
      <c r="F84" s="22">
        <f t="shared" si="96"/>
        <v>0</v>
      </c>
      <c r="G84" s="22">
        <f t="shared" si="96"/>
        <v>45</v>
      </c>
      <c r="H84" s="22">
        <f t="shared" si="96"/>
        <v>0</v>
      </c>
      <c r="I84" s="22">
        <f t="shared" si="96"/>
        <v>45</v>
      </c>
      <c r="J84" s="22">
        <f t="shared" si="96"/>
        <v>0</v>
      </c>
      <c r="K84" s="22">
        <f t="shared" si="96"/>
        <v>0</v>
      </c>
      <c r="L84" s="22">
        <f t="shared" si="96"/>
        <v>45</v>
      </c>
      <c r="M84" s="22">
        <f t="shared" si="96"/>
        <v>0</v>
      </c>
      <c r="N84" s="22">
        <f t="shared" si="96"/>
        <v>45</v>
      </c>
      <c r="O84" s="22">
        <f t="shared" si="96"/>
        <v>0</v>
      </c>
      <c r="P84" s="22">
        <f t="shared" si="96"/>
        <v>0</v>
      </c>
      <c r="Q84" s="22">
        <f t="shared" si="96"/>
        <v>45</v>
      </c>
      <c r="R84" s="22">
        <f t="shared" si="96"/>
        <v>0</v>
      </c>
      <c r="S84" s="71">
        <f t="shared" si="17"/>
        <v>1</v>
      </c>
      <c r="T84" s="22">
        <f t="shared" ref="T84:W84" si="97">T82</f>
        <v>0</v>
      </c>
      <c r="U84" s="71"/>
      <c r="V84" s="72">
        <f t="shared" si="15"/>
        <v>1</v>
      </c>
      <c r="W84" s="22">
        <f t="shared" si="97"/>
        <v>0</v>
      </c>
      <c r="X84" s="6"/>
      <c r="Y84" s="6"/>
      <c r="Z84" s="6"/>
      <c r="AA84" s="13"/>
      <c r="AB84" s="13"/>
      <c r="AC84" s="13"/>
      <c r="AD84" s="13"/>
      <c r="AE84" s="13"/>
      <c r="AF84" s="13"/>
      <c r="AG84" s="13"/>
      <c r="AH84" s="13"/>
      <c r="AI84" s="13"/>
      <c r="AJ84" s="13"/>
    </row>
    <row r="85" spans="1:36" s="14" customFormat="1" x14ac:dyDescent="0.25">
      <c r="A85" s="34"/>
      <c r="B85" s="32" t="s">
        <v>13</v>
      </c>
      <c r="C85" s="24"/>
      <c r="D85" s="22">
        <f t="shared" ref="D85:R85" si="98">D38+D45+D50+D58+D69+D75+D82</f>
        <v>281480.10000000003</v>
      </c>
      <c r="E85" s="22">
        <f t="shared" si="98"/>
        <v>91173.7</v>
      </c>
      <c r="F85" s="22">
        <f t="shared" si="98"/>
        <v>139064.1</v>
      </c>
      <c r="G85" s="22">
        <f t="shared" si="98"/>
        <v>51242.299999999996</v>
      </c>
      <c r="H85" s="22">
        <f t="shared" si="98"/>
        <v>0</v>
      </c>
      <c r="I85" s="22">
        <f t="shared" si="98"/>
        <v>281480.10000000003</v>
      </c>
      <c r="J85" s="22">
        <f t="shared" si="98"/>
        <v>91173.7</v>
      </c>
      <c r="K85" s="22">
        <f t="shared" si="98"/>
        <v>139064.1</v>
      </c>
      <c r="L85" s="22">
        <f t="shared" si="98"/>
        <v>51242.299999999996</v>
      </c>
      <c r="M85" s="22">
        <f t="shared" si="98"/>
        <v>0</v>
      </c>
      <c r="N85" s="22">
        <f t="shared" si="98"/>
        <v>280884.3</v>
      </c>
      <c r="O85" s="22">
        <f t="shared" si="98"/>
        <v>90888.3</v>
      </c>
      <c r="P85" s="22">
        <f t="shared" si="98"/>
        <v>138753.70000000001</v>
      </c>
      <c r="Q85" s="22">
        <f t="shared" si="98"/>
        <v>51242.299999999996</v>
      </c>
      <c r="R85" s="22">
        <f t="shared" si="98"/>
        <v>0</v>
      </c>
      <c r="S85" s="71">
        <f t="shared" si="17"/>
        <v>0.99788333171687782</v>
      </c>
      <c r="T85" s="22">
        <f>T38+T45+T50+T58+T69+T75+T82</f>
        <v>0</v>
      </c>
      <c r="U85" s="22" t="e">
        <f>U38+U45+U50+U58+U69+U75+U82</f>
        <v>#DIV/0!</v>
      </c>
      <c r="V85" s="22" t="e">
        <f>V38+V45+V50+V58+V69+V75+V82</f>
        <v>#DIV/0!</v>
      </c>
      <c r="W85" s="22">
        <f>W38+W45+W50+W58+W69+W75+W82</f>
        <v>0</v>
      </c>
      <c r="X85" s="6"/>
      <c r="Y85" s="6"/>
      <c r="Z85" s="6"/>
      <c r="AA85" s="13"/>
      <c r="AB85" s="13"/>
      <c r="AC85" s="13"/>
      <c r="AD85" s="13"/>
      <c r="AE85" s="13"/>
      <c r="AF85" s="13"/>
      <c r="AG85" s="13"/>
      <c r="AH85" s="13"/>
      <c r="AI85" s="13"/>
      <c r="AJ85" s="13"/>
    </row>
    <row r="86" spans="1:36" s="14" customFormat="1" ht="15" customHeight="1" x14ac:dyDescent="0.25">
      <c r="A86" s="106" t="s">
        <v>38</v>
      </c>
      <c r="B86" s="106"/>
      <c r="C86" s="106"/>
      <c r="D86" s="106"/>
      <c r="E86" s="106"/>
      <c r="F86" s="106"/>
      <c r="G86" s="106"/>
      <c r="H86" s="106"/>
      <c r="I86" s="106"/>
      <c r="J86" s="106"/>
      <c r="K86" s="106"/>
      <c r="L86" s="106"/>
      <c r="M86" s="25"/>
      <c r="N86" s="25"/>
      <c r="O86" s="25"/>
      <c r="P86" s="25"/>
      <c r="Q86" s="25"/>
      <c r="R86" s="25"/>
      <c r="S86" s="44"/>
      <c r="T86" s="25"/>
      <c r="U86" s="44"/>
      <c r="V86" s="45"/>
      <c r="W86" s="25"/>
      <c r="X86" s="6"/>
      <c r="Y86" s="6"/>
      <c r="Z86" s="6"/>
      <c r="AA86" s="13"/>
      <c r="AB86" s="13"/>
      <c r="AC86" s="13"/>
      <c r="AD86" s="13"/>
      <c r="AE86" s="13"/>
      <c r="AF86" s="13"/>
      <c r="AG86" s="13"/>
      <c r="AH86" s="13"/>
      <c r="AI86" s="13"/>
      <c r="AJ86" s="13"/>
    </row>
    <row r="87" spans="1:36" s="14" customFormat="1" ht="69.75" customHeight="1" x14ac:dyDescent="0.25">
      <c r="A87" s="33">
        <v>1</v>
      </c>
      <c r="B87" s="28" t="s">
        <v>39</v>
      </c>
      <c r="C87" s="28" t="s">
        <v>5</v>
      </c>
      <c r="D87" s="22">
        <f t="shared" ref="D87:D96" si="99">E87+F87+G87+H87</f>
        <v>4</v>
      </c>
      <c r="E87" s="26"/>
      <c r="F87" s="26"/>
      <c r="G87" s="26">
        <v>4</v>
      </c>
      <c r="H87" s="26"/>
      <c r="I87" s="22">
        <f t="shared" ref="I87:I96" si="100">J87+K87+L87+M87</f>
        <v>4</v>
      </c>
      <c r="J87" s="26"/>
      <c r="K87" s="26"/>
      <c r="L87" s="26">
        <v>4</v>
      </c>
      <c r="M87" s="26"/>
      <c r="N87" s="76">
        <f>O87+P87+Q87+R87</f>
        <v>4</v>
      </c>
      <c r="O87" s="27"/>
      <c r="P87" s="27"/>
      <c r="Q87" s="27">
        <v>4</v>
      </c>
      <c r="R87" s="25"/>
      <c r="S87" s="71">
        <f t="shared" ref="S87:S96" si="101">N87/I87</f>
        <v>1</v>
      </c>
      <c r="T87" s="25"/>
      <c r="U87" s="44"/>
      <c r="V87" s="45">
        <f t="shared" si="15"/>
        <v>1</v>
      </c>
      <c r="W87" s="25"/>
      <c r="X87" s="6"/>
      <c r="Y87" s="6"/>
      <c r="Z87" s="6"/>
      <c r="AA87" s="13"/>
      <c r="AB87" s="13"/>
      <c r="AC87" s="13"/>
      <c r="AD87" s="13"/>
      <c r="AE87" s="13"/>
      <c r="AF87" s="13"/>
      <c r="AG87" s="13"/>
      <c r="AH87" s="13"/>
      <c r="AI87" s="13"/>
      <c r="AJ87" s="13"/>
    </row>
    <row r="88" spans="1:36" s="14" customFormat="1" ht="66.75" customHeight="1" x14ac:dyDescent="0.25">
      <c r="A88" s="33">
        <v>2</v>
      </c>
      <c r="B88" s="28" t="s">
        <v>40</v>
      </c>
      <c r="C88" s="28" t="s">
        <v>41</v>
      </c>
      <c r="D88" s="22">
        <f t="shared" si="99"/>
        <v>8</v>
      </c>
      <c r="E88" s="26"/>
      <c r="F88" s="26"/>
      <c r="G88" s="26">
        <v>8</v>
      </c>
      <c r="H88" s="26"/>
      <c r="I88" s="22">
        <f t="shared" si="100"/>
        <v>8</v>
      </c>
      <c r="J88" s="26"/>
      <c r="K88" s="26"/>
      <c r="L88" s="26">
        <v>8</v>
      </c>
      <c r="M88" s="26"/>
      <c r="N88" s="76">
        <f>O88+P88+Q88+R88</f>
        <v>8</v>
      </c>
      <c r="O88" s="27"/>
      <c r="P88" s="27"/>
      <c r="Q88" s="27">
        <v>8</v>
      </c>
      <c r="R88" s="25"/>
      <c r="S88" s="71">
        <f t="shared" si="101"/>
        <v>1</v>
      </c>
      <c r="T88" s="25"/>
      <c r="U88" s="44"/>
      <c r="V88" s="45">
        <f t="shared" si="15"/>
        <v>1</v>
      </c>
      <c r="W88" s="25"/>
      <c r="X88" s="6"/>
      <c r="Y88" s="6"/>
      <c r="Z88" s="6"/>
      <c r="AA88" s="13"/>
      <c r="AB88" s="13"/>
      <c r="AC88" s="13"/>
      <c r="AD88" s="13"/>
      <c r="AE88" s="13"/>
      <c r="AF88" s="13"/>
      <c r="AG88" s="13"/>
      <c r="AH88" s="13"/>
      <c r="AI88" s="13"/>
      <c r="AJ88" s="13"/>
    </row>
    <row r="89" spans="1:36" s="14" customFormat="1" ht="105.75" customHeight="1" x14ac:dyDescent="0.25">
      <c r="A89" s="33">
        <v>3</v>
      </c>
      <c r="B89" s="28" t="s">
        <v>42</v>
      </c>
      <c r="C89" s="28" t="s">
        <v>43</v>
      </c>
      <c r="D89" s="22">
        <f t="shared" si="99"/>
        <v>3</v>
      </c>
      <c r="E89" s="26"/>
      <c r="F89" s="26"/>
      <c r="G89" s="26">
        <v>3</v>
      </c>
      <c r="H89" s="26"/>
      <c r="I89" s="22">
        <f t="shared" si="100"/>
        <v>3</v>
      </c>
      <c r="J89" s="26"/>
      <c r="K89" s="26"/>
      <c r="L89" s="26">
        <v>3</v>
      </c>
      <c r="M89" s="26"/>
      <c r="N89" s="76">
        <f>O89+P89+Q89+R89</f>
        <v>3</v>
      </c>
      <c r="O89" s="27"/>
      <c r="P89" s="27"/>
      <c r="Q89" s="27">
        <v>3</v>
      </c>
      <c r="R89" s="25"/>
      <c r="S89" s="71">
        <f t="shared" si="101"/>
        <v>1</v>
      </c>
      <c r="T89" s="25"/>
      <c r="U89" s="44"/>
      <c r="V89" s="45">
        <f t="shared" si="15"/>
        <v>1</v>
      </c>
      <c r="W89" s="25"/>
      <c r="X89" s="6"/>
      <c r="Y89" s="6"/>
      <c r="Z89" s="6"/>
      <c r="AA89" s="13"/>
      <c r="AB89" s="13"/>
      <c r="AC89" s="13"/>
      <c r="AD89" s="13"/>
      <c r="AE89" s="13"/>
      <c r="AF89" s="13"/>
      <c r="AG89" s="13"/>
      <c r="AH89" s="13"/>
      <c r="AI89" s="13"/>
      <c r="AJ89" s="13"/>
    </row>
    <row r="90" spans="1:36" s="14" customFormat="1" ht="55.5" customHeight="1" x14ac:dyDescent="0.25">
      <c r="A90" s="33">
        <v>4</v>
      </c>
      <c r="B90" s="28" t="s">
        <v>44</v>
      </c>
      <c r="C90" s="28" t="s">
        <v>45</v>
      </c>
      <c r="D90" s="22">
        <f t="shared" si="99"/>
        <v>2</v>
      </c>
      <c r="E90" s="26"/>
      <c r="F90" s="26"/>
      <c r="G90" s="26">
        <v>2</v>
      </c>
      <c r="H90" s="26"/>
      <c r="I90" s="22">
        <f t="shared" si="100"/>
        <v>2</v>
      </c>
      <c r="J90" s="26"/>
      <c r="K90" s="26"/>
      <c r="L90" s="26">
        <v>2</v>
      </c>
      <c r="M90" s="26"/>
      <c r="N90" s="76">
        <f t="shared" ref="N90:N96" si="102">O90+P90+Q90+R90</f>
        <v>2</v>
      </c>
      <c r="O90" s="27"/>
      <c r="P90" s="27"/>
      <c r="Q90" s="27">
        <v>2</v>
      </c>
      <c r="R90" s="25"/>
      <c r="S90" s="71">
        <f t="shared" si="101"/>
        <v>1</v>
      </c>
      <c r="T90" s="25"/>
      <c r="U90" s="44"/>
      <c r="V90" s="45">
        <f t="shared" si="15"/>
        <v>1</v>
      </c>
      <c r="W90" s="25"/>
      <c r="X90" s="6"/>
      <c r="Y90" s="6"/>
      <c r="Z90" s="6"/>
      <c r="AA90" s="13"/>
      <c r="AB90" s="13"/>
      <c r="AC90" s="13"/>
      <c r="AD90" s="13"/>
      <c r="AE90" s="13"/>
      <c r="AF90" s="13"/>
      <c r="AG90" s="13"/>
      <c r="AH90" s="13"/>
      <c r="AI90" s="13"/>
      <c r="AJ90" s="13"/>
    </row>
    <row r="91" spans="1:36" s="14" customFormat="1" ht="55.5" customHeight="1" x14ac:dyDescent="0.25">
      <c r="A91" s="33">
        <v>5</v>
      </c>
      <c r="B91" s="28" t="s">
        <v>67</v>
      </c>
      <c r="C91" s="28" t="s">
        <v>46</v>
      </c>
      <c r="D91" s="22">
        <f t="shared" si="99"/>
        <v>6</v>
      </c>
      <c r="E91" s="26"/>
      <c r="F91" s="26"/>
      <c r="G91" s="26">
        <v>6</v>
      </c>
      <c r="H91" s="26"/>
      <c r="I91" s="22">
        <f t="shared" si="100"/>
        <v>6</v>
      </c>
      <c r="J91" s="26"/>
      <c r="K91" s="26"/>
      <c r="L91" s="26">
        <v>6</v>
      </c>
      <c r="M91" s="26"/>
      <c r="N91" s="76">
        <f t="shared" si="102"/>
        <v>6</v>
      </c>
      <c r="O91" s="27"/>
      <c r="P91" s="27"/>
      <c r="Q91" s="27">
        <v>6</v>
      </c>
      <c r="R91" s="25"/>
      <c r="S91" s="71">
        <f t="shared" si="101"/>
        <v>1</v>
      </c>
      <c r="T91" s="25"/>
      <c r="U91" s="44"/>
      <c r="V91" s="45">
        <f t="shared" si="15"/>
        <v>1</v>
      </c>
      <c r="W91" s="25"/>
      <c r="X91" s="6"/>
      <c r="Y91" s="6"/>
      <c r="Z91" s="6"/>
      <c r="AA91" s="13"/>
      <c r="AB91" s="13"/>
      <c r="AC91" s="13"/>
      <c r="AD91" s="13"/>
      <c r="AE91" s="13"/>
      <c r="AF91" s="13"/>
      <c r="AG91" s="13"/>
      <c r="AH91" s="13"/>
      <c r="AI91" s="13"/>
      <c r="AJ91" s="13"/>
    </row>
    <row r="92" spans="1:36" s="14" customFormat="1" ht="85.5" customHeight="1" x14ac:dyDescent="0.25">
      <c r="A92" s="33">
        <v>6</v>
      </c>
      <c r="B92" s="28" t="s">
        <v>47</v>
      </c>
      <c r="C92" s="28" t="s">
        <v>45</v>
      </c>
      <c r="D92" s="22">
        <f>E92+F92+G92+H92</f>
        <v>1470</v>
      </c>
      <c r="E92" s="26"/>
      <c r="F92" s="116">
        <v>724.9</v>
      </c>
      <c r="G92" s="117">
        <v>745.1</v>
      </c>
      <c r="H92" s="73"/>
      <c r="I92" s="22">
        <f t="shared" si="100"/>
        <v>1470</v>
      </c>
      <c r="J92" s="26"/>
      <c r="K92" s="26">
        <v>724.9</v>
      </c>
      <c r="L92" s="69">
        <v>745.1</v>
      </c>
      <c r="M92" s="26"/>
      <c r="N92" s="76">
        <f t="shared" si="102"/>
        <v>1470</v>
      </c>
      <c r="O92" s="25"/>
      <c r="P92" s="23">
        <v>724.9</v>
      </c>
      <c r="Q92" s="23">
        <v>745.1</v>
      </c>
      <c r="R92" s="25"/>
      <c r="S92" s="71">
        <f t="shared" si="101"/>
        <v>1</v>
      </c>
      <c r="T92" s="25"/>
      <c r="U92" s="44">
        <f t="shared" ref="U92:U115" si="103">P92/K92</f>
        <v>1</v>
      </c>
      <c r="V92" s="45">
        <f t="shared" si="15"/>
        <v>1</v>
      </c>
      <c r="W92" s="25"/>
      <c r="X92" s="6"/>
      <c r="Y92" s="6"/>
      <c r="Z92" s="6"/>
      <c r="AA92" s="13"/>
      <c r="AB92" s="13"/>
      <c r="AC92" s="13"/>
      <c r="AD92" s="13"/>
      <c r="AE92" s="13"/>
      <c r="AF92" s="13"/>
      <c r="AG92" s="13"/>
      <c r="AH92" s="13"/>
      <c r="AI92" s="13"/>
      <c r="AJ92" s="13"/>
    </row>
    <row r="93" spans="1:36" s="14" customFormat="1" ht="48.75" customHeight="1" x14ac:dyDescent="0.25">
      <c r="A93" s="33">
        <v>7</v>
      </c>
      <c r="B93" s="28" t="s">
        <v>71</v>
      </c>
      <c r="C93" s="28" t="s">
        <v>45</v>
      </c>
      <c r="D93" s="22">
        <f>E93+F93+G93+H93</f>
        <v>42</v>
      </c>
      <c r="E93" s="26"/>
      <c r="F93" s="81"/>
      <c r="G93" s="82">
        <v>42</v>
      </c>
      <c r="H93" s="26"/>
      <c r="I93" s="22">
        <f t="shared" si="100"/>
        <v>42</v>
      </c>
      <c r="J93" s="26"/>
      <c r="K93" s="46"/>
      <c r="L93" s="26">
        <v>42</v>
      </c>
      <c r="M93" s="26"/>
      <c r="N93" s="76">
        <f t="shared" si="102"/>
        <v>42</v>
      </c>
      <c r="O93" s="27"/>
      <c r="P93" s="77"/>
      <c r="Q93" s="77">
        <v>42</v>
      </c>
      <c r="R93" s="25"/>
      <c r="S93" s="71">
        <f t="shared" si="101"/>
        <v>1</v>
      </c>
      <c r="T93" s="25"/>
      <c r="U93" s="44"/>
      <c r="V93" s="45">
        <f t="shared" si="15"/>
        <v>1</v>
      </c>
      <c r="W93" s="25"/>
      <c r="X93" s="6"/>
      <c r="Y93" s="6"/>
      <c r="Z93" s="6"/>
      <c r="AA93" s="13"/>
      <c r="AB93" s="13"/>
      <c r="AC93" s="13"/>
      <c r="AD93" s="13"/>
      <c r="AE93" s="13"/>
      <c r="AF93" s="13"/>
      <c r="AG93" s="13"/>
      <c r="AH93" s="13"/>
      <c r="AI93" s="13"/>
      <c r="AJ93" s="13"/>
    </row>
    <row r="94" spans="1:36" s="14" customFormat="1" ht="35.25" customHeight="1" x14ac:dyDescent="0.25">
      <c r="A94" s="53">
        <v>8</v>
      </c>
      <c r="B94" s="28" t="s">
        <v>79</v>
      </c>
      <c r="C94" s="28" t="s">
        <v>48</v>
      </c>
      <c r="D94" s="22">
        <f t="shared" si="99"/>
        <v>2599.6999999999998</v>
      </c>
      <c r="E94" s="26"/>
      <c r="F94" s="70">
        <v>2599.6999999999998</v>
      </c>
      <c r="G94" s="26"/>
      <c r="H94" s="26"/>
      <c r="I94" s="22">
        <f t="shared" si="100"/>
        <v>2599.6999999999998</v>
      </c>
      <c r="J94" s="26"/>
      <c r="K94" s="70">
        <v>2599.6999999999998</v>
      </c>
      <c r="L94" s="26"/>
      <c r="M94" s="26"/>
      <c r="N94" s="60">
        <f t="shared" si="102"/>
        <v>2545.3000000000002</v>
      </c>
      <c r="O94" s="25"/>
      <c r="P94" s="77">
        <v>2545.3000000000002</v>
      </c>
      <c r="Q94" s="25"/>
      <c r="R94" s="25"/>
      <c r="S94" s="71">
        <f t="shared" si="101"/>
        <v>0.97907450859714595</v>
      </c>
      <c r="T94" s="25"/>
      <c r="U94" s="44">
        <f t="shared" si="103"/>
        <v>0.97907450859714595</v>
      </c>
      <c r="V94" s="45"/>
      <c r="W94" s="25"/>
      <c r="X94" s="6"/>
      <c r="Y94" s="6"/>
      <c r="Z94" s="6"/>
      <c r="AA94" s="13"/>
      <c r="AB94" s="13"/>
      <c r="AC94" s="13"/>
      <c r="AD94" s="13"/>
      <c r="AE94" s="13"/>
      <c r="AF94" s="13"/>
      <c r="AG94" s="13"/>
      <c r="AH94" s="13"/>
      <c r="AI94" s="13"/>
      <c r="AJ94" s="13"/>
    </row>
    <row r="95" spans="1:36" s="14" customFormat="1" ht="79.5" customHeight="1" x14ac:dyDescent="0.25">
      <c r="A95" s="53">
        <v>9</v>
      </c>
      <c r="B95" s="28" t="s">
        <v>80</v>
      </c>
      <c r="C95" s="28" t="s">
        <v>46</v>
      </c>
      <c r="D95" s="22">
        <f t="shared" si="99"/>
        <v>578.70000000000005</v>
      </c>
      <c r="E95" s="26"/>
      <c r="F95" s="90">
        <v>578.70000000000005</v>
      </c>
      <c r="G95" s="26"/>
      <c r="H95" s="26"/>
      <c r="I95" s="22">
        <f t="shared" si="100"/>
        <v>578.70000000000005</v>
      </c>
      <c r="J95" s="26"/>
      <c r="K95" s="90">
        <v>578.70000000000005</v>
      </c>
      <c r="L95" s="26"/>
      <c r="M95" s="26"/>
      <c r="N95" s="60">
        <f t="shared" si="102"/>
        <v>578.70000000000005</v>
      </c>
      <c r="O95" s="25"/>
      <c r="P95" s="27">
        <v>578.70000000000005</v>
      </c>
      <c r="Q95" s="27"/>
      <c r="R95" s="25"/>
      <c r="S95" s="71">
        <f t="shared" si="101"/>
        <v>1</v>
      </c>
      <c r="T95" s="25"/>
      <c r="U95" s="44">
        <f t="shared" si="103"/>
        <v>1</v>
      </c>
      <c r="V95" s="45"/>
      <c r="W95" s="25"/>
      <c r="X95" s="6"/>
      <c r="Y95" s="6"/>
      <c r="Z95" s="6"/>
      <c r="AA95" s="13"/>
      <c r="AB95" s="13"/>
      <c r="AC95" s="13"/>
      <c r="AD95" s="13"/>
      <c r="AE95" s="13"/>
      <c r="AF95" s="13"/>
      <c r="AG95" s="13"/>
      <c r="AH95" s="13"/>
      <c r="AI95" s="13"/>
      <c r="AJ95" s="13"/>
    </row>
    <row r="96" spans="1:36" s="14" customFormat="1" ht="79.5" customHeight="1" x14ac:dyDescent="0.25">
      <c r="A96" s="53">
        <v>11</v>
      </c>
      <c r="B96" s="28" t="s">
        <v>81</v>
      </c>
      <c r="C96" s="28" t="s">
        <v>30</v>
      </c>
      <c r="D96" s="22">
        <f t="shared" si="99"/>
        <v>529</v>
      </c>
      <c r="E96" s="28"/>
      <c r="F96" s="26">
        <v>529</v>
      </c>
      <c r="G96" s="39"/>
      <c r="H96" s="39"/>
      <c r="I96" s="37">
        <f t="shared" si="100"/>
        <v>529</v>
      </c>
      <c r="J96" s="39"/>
      <c r="K96" s="26">
        <v>529</v>
      </c>
      <c r="L96" s="39"/>
      <c r="M96" s="39"/>
      <c r="N96" s="76">
        <f t="shared" si="102"/>
        <v>529</v>
      </c>
      <c r="O96" s="94"/>
      <c r="P96" s="94">
        <v>529</v>
      </c>
      <c r="Q96" s="30"/>
      <c r="R96" s="30"/>
      <c r="S96" s="71">
        <f t="shared" si="101"/>
        <v>1</v>
      </c>
      <c r="T96" s="30"/>
      <c r="U96" s="44">
        <f t="shared" si="103"/>
        <v>1</v>
      </c>
      <c r="V96" s="45"/>
      <c r="W96" s="30"/>
      <c r="X96" s="6"/>
      <c r="Y96" s="6"/>
      <c r="Z96" s="6"/>
      <c r="AA96" s="13"/>
      <c r="AB96" s="13"/>
      <c r="AC96" s="13"/>
      <c r="AD96" s="13"/>
      <c r="AE96" s="13"/>
      <c r="AF96" s="13"/>
      <c r="AG96" s="13"/>
      <c r="AH96" s="13"/>
      <c r="AI96" s="13"/>
      <c r="AJ96" s="13"/>
    </row>
    <row r="97" spans="1:36" s="14" customFormat="1" ht="79.5" customHeight="1" thickBot="1" x14ac:dyDescent="0.3">
      <c r="A97" s="53">
        <v>12</v>
      </c>
      <c r="B97" s="28" t="s">
        <v>100</v>
      </c>
      <c r="C97" s="28" t="s">
        <v>45</v>
      </c>
      <c r="D97" s="22">
        <f t="shared" ref="D97" si="104">E97+F97+G97+H97</f>
        <v>460.2</v>
      </c>
      <c r="E97" s="28"/>
      <c r="F97" s="70"/>
      <c r="G97" s="39">
        <v>460.2</v>
      </c>
      <c r="H97" s="39"/>
      <c r="I97" s="37">
        <f t="shared" ref="I97" si="105">J97+K97+L97+M97</f>
        <v>460.2</v>
      </c>
      <c r="J97" s="39"/>
      <c r="K97" s="70"/>
      <c r="L97" s="39">
        <v>460.2</v>
      </c>
      <c r="M97" s="39"/>
      <c r="N97" s="60">
        <f t="shared" ref="N97" si="106">O97+P97+Q97+R97</f>
        <v>460.2</v>
      </c>
      <c r="O97" s="30"/>
      <c r="P97" s="60"/>
      <c r="Q97" s="30">
        <v>460.2</v>
      </c>
      <c r="R97" s="30"/>
      <c r="S97" s="71">
        <f t="shared" ref="S97" si="107">N97/I97</f>
        <v>1</v>
      </c>
      <c r="T97" s="30"/>
      <c r="U97" s="44" t="e">
        <f t="shared" ref="U97" si="108">P97/K97</f>
        <v>#DIV/0!</v>
      </c>
      <c r="V97" s="45"/>
      <c r="W97" s="30"/>
      <c r="X97" s="6"/>
      <c r="Y97" s="6"/>
      <c r="Z97" s="6"/>
      <c r="AA97" s="13"/>
      <c r="AB97" s="13"/>
      <c r="AC97" s="13"/>
      <c r="AD97" s="13"/>
      <c r="AE97" s="13"/>
      <c r="AF97" s="13"/>
      <c r="AG97" s="13"/>
      <c r="AH97" s="13"/>
      <c r="AI97" s="13"/>
      <c r="AJ97" s="13"/>
    </row>
    <row r="98" spans="1:36" s="14" customFormat="1" ht="15.75" customHeight="1" thickBot="1" x14ac:dyDescent="0.3">
      <c r="A98" s="34"/>
      <c r="B98" s="32" t="s">
        <v>13</v>
      </c>
      <c r="C98" s="41" t="s">
        <v>56</v>
      </c>
      <c r="D98" s="22">
        <f>D87+D88+D89+D90+D92+D94+D95+D96+D91+D93+D97</f>
        <v>5702.5999999999995</v>
      </c>
      <c r="E98" s="22">
        <f t="shared" ref="E98:W98" si="109">E87+E88+E89+E90+E92+E94+E95+E96+E91+E93+E97</f>
        <v>0</v>
      </c>
      <c r="F98" s="22">
        <f t="shared" si="109"/>
        <v>4432.3</v>
      </c>
      <c r="G98" s="22">
        <f t="shared" si="109"/>
        <v>1270.3</v>
      </c>
      <c r="H98" s="22">
        <f t="shared" si="109"/>
        <v>0</v>
      </c>
      <c r="I98" s="22">
        <f t="shared" si="109"/>
        <v>5702.5999999999995</v>
      </c>
      <c r="J98" s="22">
        <f t="shared" si="109"/>
        <v>0</v>
      </c>
      <c r="K98" s="22">
        <f t="shared" si="109"/>
        <v>4432.3</v>
      </c>
      <c r="L98" s="22">
        <f t="shared" si="109"/>
        <v>1270.3</v>
      </c>
      <c r="M98" s="22">
        <f t="shared" si="109"/>
        <v>0</v>
      </c>
      <c r="N98" s="22">
        <f>N87+N88+N89+N90+N92+N94+N95+N96+N91+N93+N97</f>
        <v>5648.2</v>
      </c>
      <c r="O98" s="22">
        <f t="shared" si="109"/>
        <v>0</v>
      </c>
      <c r="P98" s="22">
        <f t="shared" si="109"/>
        <v>4377.9000000000005</v>
      </c>
      <c r="Q98" s="22">
        <f t="shared" si="109"/>
        <v>1270.3</v>
      </c>
      <c r="R98" s="22">
        <f t="shared" si="109"/>
        <v>0</v>
      </c>
      <c r="S98" s="71">
        <f t="shared" ref="S98:S115" si="110">N98/I98</f>
        <v>0.99046049170553785</v>
      </c>
      <c r="T98" s="22">
        <f t="shared" si="109"/>
        <v>0</v>
      </c>
      <c r="U98" s="22" t="e">
        <f t="shared" si="109"/>
        <v>#DIV/0!</v>
      </c>
      <c r="V98" s="22">
        <f t="shared" si="109"/>
        <v>7</v>
      </c>
      <c r="W98" s="22">
        <f t="shared" si="109"/>
        <v>0</v>
      </c>
      <c r="X98" s="6"/>
      <c r="Y98" s="6"/>
      <c r="Z98" s="6"/>
      <c r="AA98" s="13"/>
      <c r="AB98" s="13"/>
      <c r="AC98" s="13"/>
      <c r="AD98" s="13"/>
      <c r="AE98" s="13"/>
      <c r="AF98" s="13"/>
      <c r="AG98" s="13"/>
      <c r="AH98" s="13"/>
      <c r="AI98" s="13"/>
      <c r="AJ98" s="13"/>
    </row>
    <row r="99" spans="1:36" s="14" customFormat="1" ht="15.75" customHeight="1" thickBot="1" x14ac:dyDescent="0.3">
      <c r="A99" s="34"/>
      <c r="B99" s="32"/>
      <c r="C99" s="42" t="s">
        <v>63</v>
      </c>
      <c r="D99" s="22"/>
      <c r="E99" s="22"/>
      <c r="F99" s="22"/>
      <c r="G99" s="22"/>
      <c r="H99" s="22"/>
      <c r="I99" s="22"/>
      <c r="J99" s="22"/>
      <c r="K99" s="22"/>
      <c r="L99" s="22"/>
      <c r="M99" s="22"/>
      <c r="N99" s="25"/>
      <c r="O99" s="25"/>
      <c r="P99" s="25"/>
      <c r="Q99" s="25"/>
      <c r="R99" s="25"/>
      <c r="S99" s="71"/>
      <c r="T99" s="25"/>
      <c r="U99" s="44"/>
      <c r="V99" s="45"/>
      <c r="W99" s="25"/>
      <c r="X99" s="6"/>
      <c r="Y99" s="6"/>
      <c r="Z99" s="6"/>
      <c r="AA99" s="13"/>
      <c r="AB99" s="13"/>
      <c r="AC99" s="13"/>
      <c r="AD99" s="13"/>
      <c r="AE99" s="13"/>
      <c r="AF99" s="13"/>
      <c r="AG99" s="13"/>
      <c r="AH99" s="13"/>
      <c r="AI99" s="13"/>
      <c r="AJ99" s="13"/>
    </row>
    <row r="100" spans="1:36" s="14" customFormat="1" ht="15.75" customHeight="1" thickBot="1" x14ac:dyDescent="0.3">
      <c r="A100" s="34"/>
      <c r="B100" s="32"/>
      <c r="C100" s="42" t="s">
        <v>64</v>
      </c>
      <c r="D100" s="22">
        <f>D98</f>
        <v>5702.5999999999995</v>
      </c>
      <c r="E100" s="22">
        <f t="shared" ref="E100:R100" si="111">E98</f>
        <v>0</v>
      </c>
      <c r="F100" s="22">
        <f t="shared" si="111"/>
        <v>4432.3</v>
      </c>
      <c r="G100" s="22">
        <f t="shared" si="111"/>
        <v>1270.3</v>
      </c>
      <c r="H100" s="22">
        <f t="shared" si="111"/>
        <v>0</v>
      </c>
      <c r="I100" s="22">
        <f t="shared" si="111"/>
        <v>5702.5999999999995</v>
      </c>
      <c r="J100" s="22">
        <f t="shared" si="111"/>
        <v>0</v>
      </c>
      <c r="K100" s="22">
        <f t="shared" si="111"/>
        <v>4432.3</v>
      </c>
      <c r="L100" s="22">
        <f t="shared" si="111"/>
        <v>1270.3</v>
      </c>
      <c r="M100" s="22">
        <f t="shared" si="111"/>
        <v>0</v>
      </c>
      <c r="N100" s="22">
        <f t="shared" si="111"/>
        <v>5648.2</v>
      </c>
      <c r="O100" s="22">
        <f t="shared" si="111"/>
        <v>0</v>
      </c>
      <c r="P100" s="22">
        <f t="shared" si="111"/>
        <v>4377.9000000000005</v>
      </c>
      <c r="Q100" s="22">
        <f t="shared" si="111"/>
        <v>1270.3</v>
      </c>
      <c r="R100" s="22">
        <f t="shared" si="111"/>
        <v>0</v>
      </c>
      <c r="S100" s="71">
        <f t="shared" si="110"/>
        <v>0.99046049170553785</v>
      </c>
      <c r="T100" s="22">
        <f t="shared" ref="T100:W100" si="112">T98</f>
        <v>0</v>
      </c>
      <c r="U100" s="71">
        <f t="shared" si="103"/>
        <v>0.98772646255894236</v>
      </c>
      <c r="V100" s="72">
        <f t="shared" ref="V100:V115" si="113">Q100/L100</f>
        <v>1</v>
      </c>
      <c r="W100" s="22">
        <f t="shared" si="112"/>
        <v>0</v>
      </c>
      <c r="X100" s="6"/>
      <c r="Y100" s="6"/>
      <c r="Z100" s="6"/>
      <c r="AA100" s="13"/>
      <c r="AB100" s="13"/>
      <c r="AC100" s="13"/>
      <c r="AD100" s="13"/>
      <c r="AE100" s="13"/>
      <c r="AF100" s="13"/>
      <c r="AG100" s="13"/>
      <c r="AH100" s="13"/>
      <c r="AI100" s="13"/>
      <c r="AJ100" s="13"/>
    </row>
    <row r="101" spans="1:36" s="1" customFormat="1" x14ac:dyDescent="0.25">
      <c r="A101" s="105" t="s">
        <v>69</v>
      </c>
      <c r="B101" s="105"/>
      <c r="C101" s="105"/>
      <c r="D101" s="105"/>
      <c r="E101" s="105"/>
      <c r="F101" s="105"/>
      <c r="G101" s="105"/>
      <c r="H101" s="105"/>
      <c r="I101" s="105"/>
      <c r="J101" s="105"/>
      <c r="K101" s="105"/>
      <c r="L101" s="105"/>
      <c r="M101" s="30"/>
      <c r="N101" s="30"/>
      <c r="O101" s="30"/>
      <c r="P101" s="30"/>
      <c r="Q101" s="30"/>
      <c r="R101" s="30"/>
      <c r="S101" s="71"/>
      <c r="T101" s="30"/>
      <c r="U101" s="44"/>
      <c r="V101" s="45"/>
      <c r="W101" s="30"/>
      <c r="X101" s="3"/>
      <c r="Y101" s="3"/>
      <c r="Z101" s="3"/>
      <c r="AA101" s="4"/>
      <c r="AB101" s="4"/>
      <c r="AC101" s="4"/>
      <c r="AD101" s="4"/>
      <c r="AE101" s="4"/>
      <c r="AF101" s="4"/>
      <c r="AG101" s="4"/>
      <c r="AH101" s="4"/>
      <c r="AI101" s="4"/>
      <c r="AJ101" s="4"/>
    </row>
    <row r="102" spans="1:36" s="1" customFormat="1" ht="114" customHeight="1" x14ac:dyDescent="0.25">
      <c r="A102" s="33">
        <v>2</v>
      </c>
      <c r="B102" s="28" t="s">
        <v>72</v>
      </c>
      <c r="C102" s="28" t="s">
        <v>49</v>
      </c>
      <c r="D102" s="22">
        <f t="shared" ref="D102:D106" si="114">E102+F102+G102+H102</f>
        <v>1162.5</v>
      </c>
      <c r="E102" s="26"/>
      <c r="F102" s="118">
        <v>1162.5</v>
      </c>
      <c r="G102" s="26"/>
      <c r="H102" s="73"/>
      <c r="I102" s="22">
        <f t="shared" ref="I102:I104" si="115">J102+K102+L102+M102</f>
        <v>1162.5</v>
      </c>
      <c r="J102" s="26"/>
      <c r="K102" s="118">
        <v>1162.5</v>
      </c>
      <c r="L102" s="26"/>
      <c r="M102" s="26"/>
      <c r="N102" s="60">
        <f t="shared" ref="N102:N108" si="116">O102+P102+Q102+R102</f>
        <v>1162.5</v>
      </c>
      <c r="O102" s="30"/>
      <c r="P102" s="76">
        <v>1162.5</v>
      </c>
      <c r="Q102" s="30"/>
      <c r="R102" s="30"/>
      <c r="S102" s="71">
        <f t="shared" ref="S102:S108" si="117">N102/I102</f>
        <v>1</v>
      </c>
      <c r="T102" s="30"/>
      <c r="U102" s="44">
        <f t="shared" si="103"/>
        <v>1</v>
      </c>
      <c r="V102" s="45"/>
      <c r="W102" s="30"/>
      <c r="X102" s="3"/>
      <c r="Y102" s="3"/>
      <c r="Z102" s="3"/>
      <c r="AA102" s="4"/>
      <c r="AB102" s="4"/>
      <c r="AC102" s="4"/>
      <c r="AD102" s="4"/>
      <c r="AE102" s="4"/>
      <c r="AF102" s="4"/>
      <c r="AG102" s="4"/>
      <c r="AH102" s="4"/>
      <c r="AI102" s="4"/>
      <c r="AJ102" s="4"/>
    </row>
    <row r="103" spans="1:36" s="3" customFormat="1" ht="121.5" customHeight="1" x14ac:dyDescent="0.25">
      <c r="A103" s="33">
        <v>3</v>
      </c>
      <c r="B103" s="28" t="s">
        <v>73</v>
      </c>
      <c r="C103" s="28" t="s">
        <v>49</v>
      </c>
      <c r="D103" s="22">
        <f t="shared" si="114"/>
        <v>15.8</v>
      </c>
      <c r="E103" s="26"/>
      <c r="F103" s="116">
        <v>15.8</v>
      </c>
      <c r="G103" s="26"/>
      <c r="H103" s="73"/>
      <c r="I103" s="22">
        <f t="shared" si="115"/>
        <v>15.8</v>
      </c>
      <c r="J103" s="26"/>
      <c r="K103" s="116">
        <v>15.8</v>
      </c>
      <c r="L103" s="26"/>
      <c r="M103" s="26"/>
      <c r="N103" s="76">
        <f t="shared" si="116"/>
        <v>15.8</v>
      </c>
      <c r="O103" s="30"/>
      <c r="P103" s="76">
        <v>15.8</v>
      </c>
      <c r="Q103" s="30"/>
      <c r="R103" s="30"/>
      <c r="S103" s="71">
        <f t="shared" si="117"/>
        <v>1</v>
      </c>
      <c r="T103" s="30"/>
      <c r="U103" s="44">
        <f t="shared" si="103"/>
        <v>1</v>
      </c>
      <c r="V103" s="45"/>
      <c r="W103" s="30"/>
      <c r="AA103" s="4"/>
      <c r="AB103" s="4"/>
      <c r="AC103" s="4"/>
      <c r="AD103" s="4"/>
      <c r="AE103" s="4"/>
      <c r="AF103" s="4"/>
      <c r="AG103" s="4"/>
      <c r="AH103" s="4"/>
      <c r="AI103" s="4"/>
      <c r="AJ103" s="4"/>
    </row>
    <row r="104" spans="1:36" s="3" customFormat="1" ht="112.5" customHeight="1" x14ac:dyDescent="0.25">
      <c r="A104" s="33">
        <v>4</v>
      </c>
      <c r="B104" s="28" t="s">
        <v>74</v>
      </c>
      <c r="C104" s="28" t="s">
        <v>5</v>
      </c>
      <c r="D104" s="22">
        <f t="shared" si="114"/>
        <v>6781.3</v>
      </c>
      <c r="E104" s="26"/>
      <c r="F104" s="118">
        <v>6781.3</v>
      </c>
      <c r="G104" s="26"/>
      <c r="H104" s="26"/>
      <c r="I104" s="22">
        <f t="shared" si="115"/>
        <v>6781.3</v>
      </c>
      <c r="J104" s="26"/>
      <c r="K104" s="118">
        <v>6781.3</v>
      </c>
      <c r="L104" s="73"/>
      <c r="M104" s="26"/>
      <c r="N104" s="60">
        <f t="shared" si="116"/>
        <v>6781.3</v>
      </c>
      <c r="O104" s="30"/>
      <c r="P104" s="76">
        <v>6781.3</v>
      </c>
      <c r="Q104" s="30"/>
      <c r="R104" s="30"/>
      <c r="S104" s="71">
        <f t="shared" si="117"/>
        <v>1</v>
      </c>
      <c r="T104" s="30"/>
      <c r="U104" s="44">
        <f t="shared" si="103"/>
        <v>1</v>
      </c>
      <c r="V104" s="45"/>
      <c r="W104" s="30"/>
      <c r="AA104" s="4"/>
      <c r="AB104" s="4"/>
      <c r="AC104" s="4"/>
      <c r="AD104" s="4"/>
      <c r="AE104" s="4"/>
      <c r="AF104" s="4"/>
      <c r="AG104" s="4"/>
      <c r="AH104" s="4"/>
      <c r="AI104" s="4"/>
      <c r="AJ104" s="4"/>
    </row>
    <row r="105" spans="1:36" s="3" customFormat="1" ht="129" customHeight="1" x14ac:dyDescent="0.25">
      <c r="A105" s="53">
        <v>5</v>
      </c>
      <c r="B105" s="28" t="s">
        <v>82</v>
      </c>
      <c r="C105" s="28" t="s">
        <v>50</v>
      </c>
      <c r="D105" s="22">
        <f>E105+F105+G105+H105</f>
        <v>7799.7999999999993</v>
      </c>
      <c r="E105" s="26"/>
      <c r="F105" s="131">
        <v>7791.9</v>
      </c>
      <c r="G105" s="132">
        <v>7.9</v>
      </c>
      <c r="H105" s="86"/>
      <c r="I105" s="68">
        <f>J105+K105+L105+M105</f>
        <v>7799.7999999999993</v>
      </c>
      <c r="J105" s="82"/>
      <c r="K105" s="131">
        <v>7791.9</v>
      </c>
      <c r="L105" s="117">
        <v>7.9</v>
      </c>
      <c r="M105" s="26"/>
      <c r="N105" s="60">
        <f>O105+P105+Q105+R105</f>
        <v>7800.7999999999993</v>
      </c>
      <c r="O105" s="30"/>
      <c r="P105" s="76">
        <v>7791.9</v>
      </c>
      <c r="Q105" s="76">
        <v>8.9</v>
      </c>
      <c r="R105" s="30"/>
      <c r="S105" s="71">
        <f t="shared" si="117"/>
        <v>1.0001282084156005</v>
      </c>
      <c r="T105" s="30"/>
      <c r="U105" s="44">
        <f>P105/K105</f>
        <v>1</v>
      </c>
      <c r="V105" s="45">
        <f>Q105/L105</f>
        <v>1.1265822784810127</v>
      </c>
      <c r="W105" s="30"/>
      <c r="AA105" s="4"/>
      <c r="AB105" s="4"/>
      <c r="AC105" s="4"/>
      <c r="AD105" s="4"/>
      <c r="AE105" s="4"/>
      <c r="AF105" s="4"/>
      <c r="AG105" s="4"/>
      <c r="AH105" s="4"/>
      <c r="AI105" s="4"/>
      <c r="AJ105" s="4"/>
    </row>
    <row r="106" spans="1:36" s="3" customFormat="1" ht="129" customHeight="1" x14ac:dyDescent="0.25">
      <c r="A106" s="53">
        <v>7</v>
      </c>
      <c r="B106" s="28" t="s">
        <v>75</v>
      </c>
      <c r="C106" s="28" t="s">
        <v>68</v>
      </c>
      <c r="D106" s="22">
        <f t="shared" si="114"/>
        <v>1686.2</v>
      </c>
      <c r="E106" s="40"/>
      <c r="F106" s="39"/>
      <c r="G106" s="118">
        <v>1686.2</v>
      </c>
      <c r="H106" s="39"/>
      <c r="I106" s="37">
        <f>J106+K106+L106+M106</f>
        <v>1686.2</v>
      </c>
      <c r="J106" s="39"/>
      <c r="K106" s="39"/>
      <c r="L106" s="118">
        <v>1686.2</v>
      </c>
      <c r="M106" s="75"/>
      <c r="N106" s="60">
        <f t="shared" si="116"/>
        <v>1686.2</v>
      </c>
      <c r="O106" s="30"/>
      <c r="P106" s="30"/>
      <c r="Q106" s="76">
        <v>1686.2</v>
      </c>
      <c r="R106" s="30"/>
      <c r="S106" s="71">
        <f>N106/I106</f>
        <v>1</v>
      </c>
      <c r="T106" s="30"/>
      <c r="U106" s="44"/>
      <c r="V106" s="45">
        <f t="shared" si="113"/>
        <v>1</v>
      </c>
      <c r="W106" s="30"/>
      <c r="AA106" s="4"/>
      <c r="AB106" s="4"/>
      <c r="AC106" s="4"/>
      <c r="AD106" s="4"/>
      <c r="AE106" s="4"/>
      <c r="AF106" s="4"/>
      <c r="AG106" s="4"/>
      <c r="AH106" s="4"/>
      <c r="AI106" s="4"/>
      <c r="AJ106" s="4"/>
    </row>
    <row r="107" spans="1:36" s="3" customFormat="1" ht="164.25" customHeight="1" x14ac:dyDescent="0.25">
      <c r="A107" s="53"/>
      <c r="B107" s="121" t="s">
        <v>96</v>
      </c>
      <c r="C107" s="133" t="s">
        <v>17</v>
      </c>
      <c r="D107" s="22">
        <f t="shared" ref="D107:D109" si="118">E107+F107+G107+H107</f>
        <v>92.8</v>
      </c>
      <c r="E107" s="40"/>
      <c r="F107" s="74">
        <v>92.8</v>
      </c>
      <c r="G107" s="74"/>
      <c r="H107" s="74"/>
      <c r="I107" s="87">
        <f>J107+K107+L107+M107</f>
        <v>92.8</v>
      </c>
      <c r="J107" s="74"/>
      <c r="K107" s="74">
        <v>92.8</v>
      </c>
      <c r="L107" s="74"/>
      <c r="M107" s="39"/>
      <c r="N107" s="60">
        <f t="shared" ref="N107" si="119">O107+P107+Q107+R107</f>
        <v>37.1</v>
      </c>
      <c r="O107" s="30"/>
      <c r="P107" s="60">
        <v>37.1</v>
      </c>
      <c r="Q107" s="30"/>
      <c r="R107" s="30"/>
      <c r="S107" s="71">
        <f t="shared" ref="S107" si="120">N107/I107</f>
        <v>0.39978448275862072</v>
      </c>
      <c r="T107" s="30"/>
      <c r="U107" s="44">
        <f>P107/K107</f>
        <v>0.39978448275862072</v>
      </c>
      <c r="V107" s="45"/>
      <c r="W107" s="30"/>
      <c r="AA107" s="4"/>
      <c r="AB107" s="4"/>
      <c r="AC107" s="4"/>
      <c r="AD107" s="4"/>
      <c r="AE107" s="4"/>
      <c r="AF107" s="4"/>
      <c r="AG107" s="4"/>
      <c r="AH107" s="4"/>
      <c r="AI107" s="4"/>
      <c r="AJ107" s="4"/>
    </row>
    <row r="108" spans="1:36" s="3" customFormat="1" ht="222" customHeight="1" x14ac:dyDescent="0.25">
      <c r="A108" s="53">
        <v>9</v>
      </c>
      <c r="B108" s="29" t="s">
        <v>103</v>
      </c>
      <c r="C108" s="28" t="s">
        <v>51</v>
      </c>
      <c r="D108" s="22">
        <f t="shared" si="118"/>
        <v>1120</v>
      </c>
      <c r="E108" s="40"/>
      <c r="F108" s="39"/>
      <c r="G108" s="43">
        <v>1120</v>
      </c>
      <c r="H108" s="39"/>
      <c r="I108" s="37">
        <f t="shared" ref="I108" si="121">J108+K108+L108+M108</f>
        <v>1120</v>
      </c>
      <c r="J108" s="39"/>
      <c r="K108" s="39"/>
      <c r="L108" s="43">
        <v>1120</v>
      </c>
      <c r="M108" s="39"/>
      <c r="N108" s="76">
        <f t="shared" si="116"/>
        <v>1120</v>
      </c>
      <c r="O108" s="94"/>
      <c r="P108" s="94"/>
      <c r="Q108" s="76">
        <v>1120</v>
      </c>
      <c r="R108" s="30"/>
      <c r="S108" s="71">
        <f t="shared" si="117"/>
        <v>1</v>
      </c>
      <c r="T108" s="30"/>
      <c r="U108" s="44"/>
      <c r="V108" s="45">
        <f t="shared" si="113"/>
        <v>1</v>
      </c>
      <c r="W108" s="30"/>
      <c r="AA108" s="4"/>
      <c r="AB108" s="4"/>
      <c r="AC108" s="4"/>
      <c r="AD108" s="4"/>
      <c r="AE108" s="4"/>
      <c r="AF108" s="4"/>
      <c r="AG108" s="4"/>
      <c r="AH108" s="4"/>
      <c r="AI108" s="4"/>
      <c r="AJ108" s="4"/>
    </row>
    <row r="109" spans="1:36" s="3" customFormat="1" ht="144.75" customHeight="1" thickBot="1" x14ac:dyDescent="0.3">
      <c r="A109" s="53"/>
      <c r="B109" s="28" t="s">
        <v>104</v>
      </c>
      <c r="C109" s="28" t="s">
        <v>105</v>
      </c>
      <c r="D109" s="22">
        <f t="shared" si="118"/>
        <v>1385.6</v>
      </c>
      <c r="E109" s="40"/>
      <c r="F109" s="39"/>
      <c r="G109" s="39">
        <v>1385.6</v>
      </c>
      <c r="H109" s="39"/>
      <c r="I109" s="37">
        <f t="shared" ref="I109:I111" si="122">J109+K109+L109+M109</f>
        <v>1385.6</v>
      </c>
      <c r="J109" s="39"/>
      <c r="K109" s="39"/>
      <c r="L109" s="39">
        <v>1385.6</v>
      </c>
      <c r="M109" s="39"/>
      <c r="N109" s="30">
        <f t="shared" ref="N109:N111" si="123">O109+P109+Q109+R109</f>
        <v>1385.6</v>
      </c>
      <c r="O109" s="30"/>
      <c r="P109" s="30"/>
      <c r="Q109" s="30">
        <v>1385.6</v>
      </c>
      <c r="R109" s="30"/>
      <c r="S109" s="71">
        <f t="shared" ref="S109:S111" si="124">N109/I109</f>
        <v>1</v>
      </c>
      <c r="T109" s="30"/>
      <c r="U109" s="44"/>
      <c r="V109" s="45">
        <f t="shared" ref="V109:V111" si="125">Q109/L109</f>
        <v>1</v>
      </c>
      <c r="W109" s="30"/>
      <c r="AA109" s="4"/>
      <c r="AB109" s="4"/>
      <c r="AC109" s="4"/>
      <c r="AD109" s="4"/>
      <c r="AE109" s="4"/>
      <c r="AF109" s="4"/>
      <c r="AG109" s="4"/>
      <c r="AH109" s="4"/>
      <c r="AI109" s="4"/>
      <c r="AJ109" s="4"/>
    </row>
    <row r="110" spans="1:36" s="3" customFormat="1" ht="144.75" hidden="1" customHeight="1" x14ac:dyDescent="0.25">
      <c r="A110" s="53"/>
      <c r="B110" s="134" t="s">
        <v>107</v>
      </c>
      <c r="C110" s="28" t="s">
        <v>52</v>
      </c>
      <c r="D110" s="22">
        <f t="shared" ref="D110:D111" si="126">E110+F110+G110+H110</f>
        <v>0</v>
      </c>
      <c r="E110" s="40"/>
      <c r="F110" s="39"/>
      <c r="G110" s="39">
        <v>0</v>
      </c>
      <c r="H110" s="39"/>
      <c r="I110" s="37">
        <f t="shared" si="122"/>
        <v>0</v>
      </c>
      <c r="J110" s="39"/>
      <c r="K110" s="39"/>
      <c r="L110" s="39">
        <v>0</v>
      </c>
      <c r="M110" s="39"/>
      <c r="N110" s="30">
        <f t="shared" si="123"/>
        <v>0</v>
      </c>
      <c r="O110" s="30"/>
      <c r="P110" s="30"/>
      <c r="Q110" s="30">
        <v>0</v>
      </c>
      <c r="R110" s="30"/>
      <c r="S110" s="71" t="e">
        <f t="shared" si="124"/>
        <v>#DIV/0!</v>
      </c>
      <c r="T110" s="30"/>
      <c r="U110" s="44"/>
      <c r="V110" s="45" t="e">
        <f t="shared" si="125"/>
        <v>#DIV/0!</v>
      </c>
      <c r="W110" s="30"/>
      <c r="AA110" s="4"/>
      <c r="AB110" s="4"/>
      <c r="AC110" s="4"/>
      <c r="AD110" s="4"/>
      <c r="AE110" s="4"/>
      <c r="AF110" s="4"/>
      <c r="AG110" s="4"/>
      <c r="AH110" s="4"/>
      <c r="AI110" s="4"/>
      <c r="AJ110" s="4"/>
    </row>
    <row r="111" spans="1:36" s="3" customFormat="1" ht="144.75" hidden="1" customHeight="1" thickBot="1" x14ac:dyDescent="0.3">
      <c r="A111" s="53"/>
      <c r="B111" s="28" t="s">
        <v>106</v>
      </c>
      <c r="C111" s="28" t="s">
        <v>52</v>
      </c>
      <c r="D111" s="22">
        <f t="shared" si="126"/>
        <v>0</v>
      </c>
      <c r="E111" s="40"/>
      <c r="F111" s="39"/>
      <c r="G111" s="39">
        <v>0</v>
      </c>
      <c r="H111" s="39"/>
      <c r="I111" s="37">
        <f t="shared" si="122"/>
        <v>0</v>
      </c>
      <c r="J111" s="39"/>
      <c r="K111" s="39"/>
      <c r="L111" s="39">
        <v>0</v>
      </c>
      <c r="M111" s="39"/>
      <c r="N111" s="30">
        <f t="shared" si="123"/>
        <v>0</v>
      </c>
      <c r="O111" s="30"/>
      <c r="P111" s="30"/>
      <c r="Q111" s="30">
        <v>0</v>
      </c>
      <c r="R111" s="30"/>
      <c r="S111" s="71" t="e">
        <f t="shared" si="124"/>
        <v>#DIV/0!</v>
      </c>
      <c r="T111" s="30"/>
      <c r="U111" s="44"/>
      <c r="V111" s="45" t="e">
        <f t="shared" si="125"/>
        <v>#DIV/0!</v>
      </c>
      <c r="W111" s="30"/>
      <c r="AA111" s="4"/>
      <c r="AB111" s="4"/>
      <c r="AC111" s="4"/>
      <c r="AD111" s="4"/>
      <c r="AE111" s="4"/>
      <c r="AF111" s="4"/>
      <c r="AG111" s="4"/>
      <c r="AH111" s="4"/>
      <c r="AI111" s="4"/>
      <c r="AJ111" s="4"/>
    </row>
    <row r="112" spans="1:36" s="3" customFormat="1" ht="15.75" customHeight="1" thickBot="1" x14ac:dyDescent="0.3">
      <c r="A112" s="34"/>
      <c r="B112" s="32" t="s">
        <v>13</v>
      </c>
      <c r="C112" s="58" t="s">
        <v>56</v>
      </c>
      <c r="D112" s="22">
        <f>D102+D103+D104+D105+D106+D108+D109+D107+D110+D111</f>
        <v>20043.999999999996</v>
      </c>
      <c r="E112" s="22">
        <f>E102+E103+E104+E105+E106+E108+E109+E107+E110+E111</f>
        <v>0</v>
      </c>
      <c r="F112" s="22">
        <f>F102+F103+F104+F105+F106+F108+F109+F107+F110+F111</f>
        <v>15844.3</v>
      </c>
      <c r="G112" s="22">
        <f>G102+G103+G104+G105+G106+G108+G109+G107+G110+G111</f>
        <v>4199.7000000000007</v>
      </c>
      <c r="H112" s="22">
        <f t="shared" ref="H112:R112" si="127">H102+H103+H104+H105+H106+H108+H109+H107+H110+H111</f>
        <v>0</v>
      </c>
      <c r="I112" s="22">
        <f>I102+I103+I104+I105+I106+I108+I109+I107+I110+I111</f>
        <v>20043.999999999996</v>
      </c>
      <c r="J112" s="22">
        <f t="shared" si="127"/>
        <v>0</v>
      </c>
      <c r="K112" s="22">
        <f>K102+K103+K104+K105+K106+K108+K109+K107+K110+K111</f>
        <v>15844.3</v>
      </c>
      <c r="L112" s="22">
        <f>L102+L103+L104+L105+L106+L108+L109+L107+L110+L111</f>
        <v>4199.7000000000007</v>
      </c>
      <c r="M112" s="22">
        <f t="shared" si="127"/>
        <v>0</v>
      </c>
      <c r="N112" s="22">
        <f>N102+N103+N104+N105+N106+N108+N109+N107+N110+N111</f>
        <v>19989.299999999996</v>
      </c>
      <c r="O112" s="22">
        <f t="shared" si="127"/>
        <v>0</v>
      </c>
      <c r="P112" s="22">
        <f t="shared" si="127"/>
        <v>15788.6</v>
      </c>
      <c r="Q112" s="22">
        <f t="shared" si="127"/>
        <v>4200.7000000000007</v>
      </c>
      <c r="R112" s="22">
        <f t="shared" si="127"/>
        <v>0</v>
      </c>
      <c r="S112" s="95">
        <f>N112/I112</f>
        <v>0.99727100379165834</v>
      </c>
      <c r="T112" s="22">
        <f>T102+T103+T104+T105+T106+T108+T109+T107+T110+T111</f>
        <v>0</v>
      </c>
      <c r="U112" s="96">
        <f>P112/K112</f>
        <v>0.99648454018164268</v>
      </c>
      <c r="V112" s="97">
        <f>Q112/L112</f>
        <v>1.0002381122461128</v>
      </c>
      <c r="W112" s="22">
        <f>W102+W103+W104+W105+W106+W108+W109+W107+W110+W111</f>
        <v>0</v>
      </c>
      <c r="AA112" s="4"/>
      <c r="AB112" s="4"/>
      <c r="AC112" s="4"/>
      <c r="AD112" s="4"/>
      <c r="AE112" s="4"/>
      <c r="AF112" s="4"/>
      <c r="AG112" s="4"/>
      <c r="AH112" s="4"/>
      <c r="AI112" s="4"/>
      <c r="AJ112" s="4"/>
    </row>
    <row r="113" spans="1:36" s="3" customFormat="1" ht="15.75" customHeight="1" thickBot="1" x14ac:dyDescent="0.3">
      <c r="A113" s="34"/>
      <c r="B113" s="32"/>
      <c r="C113" s="59" t="s">
        <v>63</v>
      </c>
      <c r="D113" s="22"/>
      <c r="E113" s="22"/>
      <c r="F113" s="22"/>
      <c r="G113" s="22"/>
      <c r="H113" s="22"/>
      <c r="I113" s="22"/>
      <c r="J113" s="22"/>
      <c r="K113" s="22"/>
      <c r="L113" s="22"/>
      <c r="M113" s="22"/>
      <c r="N113" s="30"/>
      <c r="O113" s="30"/>
      <c r="P113" s="30"/>
      <c r="Q113" s="30"/>
      <c r="R113" s="30"/>
      <c r="S113" s="95"/>
      <c r="T113" s="30"/>
      <c r="U113" s="96"/>
      <c r="V113" s="97"/>
      <c r="W113" s="30"/>
      <c r="AA113" s="4"/>
      <c r="AB113" s="4"/>
      <c r="AC113" s="4"/>
      <c r="AD113" s="4"/>
      <c r="AE113" s="4"/>
      <c r="AF113" s="4"/>
      <c r="AG113" s="4"/>
      <c r="AH113" s="4"/>
      <c r="AI113" s="4"/>
      <c r="AJ113" s="4"/>
    </row>
    <row r="114" spans="1:36" s="3" customFormat="1" ht="15.75" customHeight="1" thickBot="1" x14ac:dyDescent="0.3">
      <c r="A114" s="34"/>
      <c r="B114" s="32"/>
      <c r="C114" s="59" t="s">
        <v>64</v>
      </c>
      <c r="D114" s="22">
        <f>D112</f>
        <v>20043.999999999996</v>
      </c>
      <c r="E114" s="22">
        <f t="shared" ref="E114:R114" si="128">E112</f>
        <v>0</v>
      </c>
      <c r="F114" s="22">
        <f t="shared" si="128"/>
        <v>15844.3</v>
      </c>
      <c r="G114" s="22">
        <f t="shared" si="128"/>
        <v>4199.7000000000007</v>
      </c>
      <c r="H114" s="22">
        <f t="shared" si="128"/>
        <v>0</v>
      </c>
      <c r="I114" s="22">
        <f>I112</f>
        <v>20043.999999999996</v>
      </c>
      <c r="J114" s="22">
        <f t="shared" si="128"/>
        <v>0</v>
      </c>
      <c r="K114" s="22">
        <f t="shared" si="128"/>
        <v>15844.3</v>
      </c>
      <c r="L114" s="22">
        <f t="shared" si="128"/>
        <v>4199.7000000000007</v>
      </c>
      <c r="M114" s="22">
        <f t="shared" si="128"/>
        <v>0</v>
      </c>
      <c r="N114" s="22">
        <f t="shared" si="128"/>
        <v>19989.299999999996</v>
      </c>
      <c r="O114" s="22">
        <f t="shared" si="128"/>
        <v>0</v>
      </c>
      <c r="P114" s="22">
        <f t="shared" si="128"/>
        <v>15788.6</v>
      </c>
      <c r="Q114" s="22">
        <f t="shared" si="128"/>
        <v>4200.7000000000007</v>
      </c>
      <c r="R114" s="22">
        <f t="shared" si="128"/>
        <v>0</v>
      </c>
      <c r="S114" s="95">
        <f t="shared" si="110"/>
        <v>0.99727100379165834</v>
      </c>
      <c r="T114" s="22">
        <f t="shared" ref="T114:W114" si="129">T112</f>
        <v>0</v>
      </c>
      <c r="U114" s="96">
        <f>P114/K114</f>
        <v>0.99648454018164268</v>
      </c>
      <c r="V114" s="97">
        <f t="shared" si="113"/>
        <v>1.0002381122461128</v>
      </c>
      <c r="W114" s="22">
        <f t="shared" si="129"/>
        <v>0</v>
      </c>
      <c r="AA114" s="4"/>
      <c r="AB114" s="4"/>
      <c r="AC114" s="4"/>
      <c r="AD114" s="4"/>
      <c r="AE114" s="4"/>
      <c r="AF114" s="4"/>
      <c r="AG114" s="4"/>
      <c r="AH114" s="4"/>
      <c r="AI114" s="4"/>
      <c r="AJ114" s="4"/>
    </row>
    <row r="115" spans="1:36" s="3" customFormat="1" ht="15.75" customHeight="1" thickBot="1" x14ac:dyDescent="0.3">
      <c r="A115" s="34"/>
      <c r="B115" s="32" t="s">
        <v>53</v>
      </c>
      <c r="C115" s="58" t="s">
        <v>56</v>
      </c>
      <c r="D115" s="22">
        <f t="shared" ref="D115:R115" si="130">D22+D85+D98+D112</f>
        <v>351349.60000000003</v>
      </c>
      <c r="E115" s="22">
        <f t="shared" si="130"/>
        <v>91173.7</v>
      </c>
      <c r="F115" s="22">
        <f t="shared" si="130"/>
        <v>174816.4</v>
      </c>
      <c r="G115" s="22">
        <f t="shared" si="130"/>
        <v>85359.5</v>
      </c>
      <c r="H115" s="22">
        <f t="shared" si="130"/>
        <v>0</v>
      </c>
      <c r="I115" s="22">
        <f t="shared" si="130"/>
        <v>351349.60000000003</v>
      </c>
      <c r="J115" s="22">
        <f t="shared" si="130"/>
        <v>91173.7</v>
      </c>
      <c r="K115" s="22">
        <f t="shared" si="130"/>
        <v>174816.4</v>
      </c>
      <c r="L115" s="22">
        <f t="shared" si="130"/>
        <v>85359.5</v>
      </c>
      <c r="M115" s="22">
        <f t="shared" si="130"/>
        <v>0</v>
      </c>
      <c r="N115" s="22">
        <f t="shared" si="130"/>
        <v>350521.2</v>
      </c>
      <c r="O115" s="22">
        <f t="shared" si="130"/>
        <v>90888.3</v>
      </c>
      <c r="P115" s="22">
        <f t="shared" si="130"/>
        <v>174272.40000000002</v>
      </c>
      <c r="Q115" s="22">
        <f t="shared" si="130"/>
        <v>85360.5</v>
      </c>
      <c r="R115" s="22">
        <f t="shared" si="130"/>
        <v>0</v>
      </c>
      <c r="S115" s="96">
        <f t="shared" si="110"/>
        <v>0.99764223440129141</v>
      </c>
      <c r="T115" s="22">
        <f>T22+T85+T98+T112</f>
        <v>0</v>
      </c>
      <c r="U115" s="96">
        <f t="shared" si="103"/>
        <v>0.99688816381071821</v>
      </c>
      <c r="V115" s="97">
        <f t="shared" si="113"/>
        <v>1.0000117151576566</v>
      </c>
      <c r="W115" s="22">
        <f>W22+W85+W98+W112</f>
        <v>0</v>
      </c>
      <c r="AA115" s="4"/>
      <c r="AB115" s="4"/>
      <c r="AC115" s="4"/>
      <c r="AD115" s="4"/>
      <c r="AE115" s="4"/>
      <c r="AF115" s="4"/>
      <c r="AG115" s="4"/>
      <c r="AH115" s="4"/>
      <c r="AI115" s="4"/>
      <c r="AJ115" s="4"/>
    </row>
    <row r="116" spans="1:36" s="3" customFormat="1" ht="15.75" customHeight="1" thickBot="1" x14ac:dyDescent="0.3">
      <c r="A116" s="34"/>
      <c r="B116" s="32"/>
      <c r="C116" s="59" t="s">
        <v>63</v>
      </c>
      <c r="D116" s="22"/>
      <c r="E116" s="22"/>
      <c r="F116" s="22"/>
      <c r="G116" s="22"/>
      <c r="H116" s="22"/>
      <c r="I116" s="22"/>
      <c r="J116" s="22"/>
      <c r="K116" s="22"/>
      <c r="L116" s="22"/>
      <c r="M116" s="22"/>
      <c r="N116" s="22"/>
      <c r="O116" s="22"/>
      <c r="P116" s="22"/>
      <c r="Q116" s="22"/>
      <c r="R116" s="22"/>
      <c r="S116" s="96"/>
      <c r="T116" s="22"/>
      <c r="U116" s="96"/>
      <c r="V116" s="97"/>
      <c r="W116" s="22"/>
      <c r="AA116" s="4"/>
      <c r="AB116" s="4"/>
      <c r="AC116" s="4"/>
      <c r="AD116" s="4"/>
      <c r="AE116" s="4"/>
      <c r="AF116" s="4"/>
      <c r="AG116" s="4"/>
      <c r="AH116" s="4"/>
      <c r="AI116" s="4"/>
      <c r="AJ116" s="4"/>
    </row>
    <row r="117" spans="1:36" s="3" customFormat="1" ht="15.75" customHeight="1" thickBot="1" x14ac:dyDescent="0.3">
      <c r="A117" s="34"/>
      <c r="B117" s="32"/>
      <c r="C117" s="59" t="s">
        <v>64</v>
      </c>
      <c r="D117" s="22">
        <f>D115</f>
        <v>351349.60000000003</v>
      </c>
      <c r="E117" s="22">
        <f t="shared" ref="E117:R117" si="131">E115</f>
        <v>91173.7</v>
      </c>
      <c r="F117" s="22">
        <f t="shared" si="131"/>
        <v>174816.4</v>
      </c>
      <c r="G117" s="22">
        <f>G115</f>
        <v>85359.5</v>
      </c>
      <c r="H117" s="22">
        <f t="shared" si="131"/>
        <v>0</v>
      </c>
      <c r="I117" s="22">
        <f>I115</f>
        <v>351349.60000000003</v>
      </c>
      <c r="J117" s="22">
        <f t="shared" si="131"/>
        <v>91173.7</v>
      </c>
      <c r="K117" s="22">
        <f t="shared" si="131"/>
        <v>174816.4</v>
      </c>
      <c r="L117" s="22">
        <f>L115</f>
        <v>85359.5</v>
      </c>
      <c r="M117" s="22">
        <f t="shared" si="131"/>
        <v>0</v>
      </c>
      <c r="N117" s="22">
        <f>N115</f>
        <v>350521.2</v>
      </c>
      <c r="O117" s="22">
        <f t="shared" si="131"/>
        <v>90888.3</v>
      </c>
      <c r="P117" s="22">
        <f t="shared" si="131"/>
        <v>174272.40000000002</v>
      </c>
      <c r="Q117" s="22">
        <f>Q115</f>
        <v>85360.5</v>
      </c>
      <c r="R117" s="22">
        <f t="shared" si="131"/>
        <v>0</v>
      </c>
      <c r="S117" s="96">
        <f>N117/I117</f>
        <v>0.99764223440129141</v>
      </c>
      <c r="T117" s="22">
        <f t="shared" ref="T117" si="132">T115</f>
        <v>0</v>
      </c>
      <c r="U117" s="96">
        <f>P117/K117</f>
        <v>0.99688816381071821</v>
      </c>
      <c r="V117" s="97">
        <f>Q117/L117</f>
        <v>1.0000117151576566</v>
      </c>
      <c r="W117" s="22">
        <f>W115</f>
        <v>0</v>
      </c>
      <c r="AA117" s="4"/>
      <c r="AB117" s="4"/>
      <c r="AC117" s="4"/>
      <c r="AD117" s="4"/>
      <c r="AE117" s="4"/>
      <c r="AF117" s="4"/>
      <c r="AG117" s="4"/>
      <c r="AH117" s="4"/>
      <c r="AI117" s="4"/>
      <c r="AJ117" s="4"/>
    </row>
    <row r="118" spans="1:36" s="3" customFormat="1" ht="15.75" customHeight="1" x14ac:dyDescent="0.25">
      <c r="A118" s="17"/>
      <c r="B118" s="18"/>
      <c r="C118" s="18"/>
      <c r="D118" s="19"/>
      <c r="E118" s="19"/>
      <c r="F118" s="19"/>
      <c r="G118" s="19"/>
      <c r="H118" s="19"/>
      <c r="I118" s="20"/>
      <c r="J118" s="20"/>
      <c r="K118" s="20"/>
      <c r="L118" s="20"/>
      <c r="M118" s="20"/>
      <c r="N118" s="20"/>
      <c r="O118" s="20"/>
      <c r="P118" s="20"/>
      <c r="Q118" s="20"/>
      <c r="R118" s="20"/>
      <c r="W118" s="4"/>
      <c r="X118" s="4"/>
      <c r="Y118" s="4"/>
      <c r="Z118" s="4"/>
      <c r="AA118" s="4"/>
      <c r="AB118" s="4"/>
      <c r="AC118" s="4"/>
      <c r="AD118" s="4"/>
      <c r="AE118" s="4"/>
    </row>
  </sheetData>
  <mergeCells count="30">
    <mergeCell ref="A53:L53"/>
    <mergeCell ref="S9:W9"/>
    <mergeCell ref="S10:S11"/>
    <mergeCell ref="T10:W10"/>
    <mergeCell ref="A48:L48"/>
    <mergeCell ref="N10:N11"/>
    <mergeCell ref="O10:R10"/>
    <mergeCell ref="A12:L12"/>
    <mergeCell ref="B41:M41"/>
    <mergeCell ref="A101:L101"/>
    <mergeCell ref="A86:L86"/>
    <mergeCell ref="A78:L78"/>
    <mergeCell ref="A72:L72"/>
    <mergeCell ref="A61:L61"/>
    <mergeCell ref="I1:L1"/>
    <mergeCell ref="I2:L2"/>
    <mergeCell ref="A9:A10"/>
    <mergeCell ref="B9:B10"/>
    <mergeCell ref="A6:R6"/>
    <mergeCell ref="A7:R7"/>
    <mergeCell ref="A8:R8"/>
    <mergeCell ref="A5:R5"/>
    <mergeCell ref="D10:D11"/>
    <mergeCell ref="E10:H10"/>
    <mergeCell ref="I10:I11"/>
    <mergeCell ref="J10:M10"/>
    <mergeCell ref="C9:C11"/>
    <mergeCell ref="D9:H9"/>
    <mergeCell ref="I9:M9"/>
    <mergeCell ref="N9:R9"/>
  </mergeCells>
  <printOptions horizontalCentered="1"/>
  <pageMargins left="0" right="0" top="0.55118110236220474" bottom="0.35433070866141736" header="0.31496062992125984" footer="0.51181102362204722"/>
  <pageSetup paperSize="9" scale="98" firstPageNumber="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отчет </vt:lpstr>
      <vt:lpstr>Лист1</vt:lpstr>
      <vt:lpstr>'отчет '!Print_Area_2</vt:lpstr>
      <vt:lpstr>'отчет '!Область_печати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2019-07-15T12:55:32Z</cp:lastPrinted>
  <dcterms:created xsi:type="dcterms:W3CDTF">2015-04-13T11:00:13Z</dcterms:created>
  <dcterms:modified xsi:type="dcterms:W3CDTF">2023-01-27T09:22:48Z</dcterms:modified>
</cp:coreProperties>
</file>